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Adrian\Documents\3_Work\UPSE\1_Admin Tasks\College Secretary\UG Matters\Revised Curriculum Checklists and Masterlist\"/>
    </mc:Choice>
  </mc:AlternateContent>
  <xr:revisionPtr revIDLastSave="0" documentId="13_ncr:1_{3D7BBC65-0D0E-4479-A544-3537B75F1F05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BSBE 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H80" i="1"/>
  <c r="H106" i="1"/>
  <c r="Q111" i="1"/>
  <c r="Q110" i="1"/>
  <c r="Q109" i="1"/>
  <c r="Q108" i="1"/>
  <c r="Q107" i="1"/>
  <c r="Q106" i="1"/>
  <c r="H111" i="1"/>
  <c r="H110" i="1"/>
  <c r="H109" i="1"/>
  <c r="H108" i="1"/>
  <c r="H107" i="1"/>
  <c r="Q102" i="1"/>
  <c r="Q101" i="1"/>
  <c r="Q100" i="1"/>
  <c r="Q99" i="1"/>
  <c r="Q98" i="1"/>
  <c r="Q97" i="1"/>
  <c r="H102" i="1"/>
  <c r="H101" i="1"/>
  <c r="H100" i="1"/>
  <c r="H99" i="1"/>
  <c r="H98" i="1"/>
  <c r="H97" i="1"/>
  <c r="H93" i="1"/>
  <c r="H92" i="1"/>
  <c r="H91" i="1"/>
  <c r="H90" i="1"/>
  <c r="H89" i="1"/>
  <c r="H88" i="1"/>
  <c r="Q93" i="1"/>
  <c r="Q92" i="1"/>
  <c r="Q91" i="1"/>
  <c r="Q90" i="1"/>
  <c r="Q89" i="1"/>
  <c r="Q88" i="1"/>
  <c r="Q84" i="1"/>
  <c r="Q83" i="1"/>
  <c r="Q82" i="1"/>
  <c r="Q81" i="1"/>
  <c r="Q80" i="1"/>
  <c r="Q79" i="1"/>
  <c r="H84" i="1"/>
  <c r="H83" i="1"/>
  <c r="H82" i="1"/>
  <c r="H81" i="1"/>
  <c r="H79" i="1"/>
  <c r="Q75" i="1"/>
  <c r="Q74" i="1"/>
  <c r="Q73" i="1"/>
  <c r="Q72" i="1"/>
  <c r="Q71" i="1"/>
  <c r="Q70" i="1"/>
  <c r="Q69" i="1"/>
  <c r="Q68" i="1"/>
  <c r="H75" i="1"/>
  <c r="H74" i="1"/>
  <c r="H73" i="1"/>
  <c r="H72" i="1"/>
  <c r="H71" i="1"/>
  <c r="H70" i="1"/>
  <c r="H69" i="1"/>
  <c r="H68" i="1"/>
  <c r="Q63" i="1"/>
  <c r="Q62" i="1"/>
  <c r="Q61" i="1"/>
  <c r="Q60" i="1"/>
  <c r="Q59" i="1"/>
  <c r="Q58" i="1"/>
  <c r="Q57" i="1"/>
  <c r="Q56" i="1"/>
  <c r="Q55" i="1"/>
  <c r="H63" i="1"/>
  <c r="H62" i="1"/>
  <c r="H61" i="1"/>
  <c r="H60" i="1"/>
  <c r="H59" i="1"/>
  <c r="H58" i="1"/>
  <c r="H57" i="1"/>
  <c r="H56" i="1"/>
  <c r="H55" i="1"/>
  <c r="Q50" i="1"/>
  <c r="Q49" i="1"/>
  <c r="Q48" i="1"/>
  <c r="Q47" i="1"/>
  <c r="Q46" i="1"/>
  <c r="Q45" i="1"/>
  <c r="Q44" i="1"/>
  <c r="Q43" i="1"/>
  <c r="Q42" i="1"/>
  <c r="Q41" i="1"/>
  <c r="Q40" i="1"/>
  <c r="H50" i="1"/>
  <c r="H49" i="1"/>
  <c r="H48" i="1"/>
  <c r="H47" i="1"/>
  <c r="H46" i="1"/>
  <c r="H45" i="1"/>
  <c r="H44" i="1"/>
  <c r="H43" i="1"/>
  <c r="H42" i="1"/>
  <c r="H41" i="1"/>
  <c r="H40" i="1"/>
  <c r="Q35" i="1"/>
  <c r="Q34" i="1"/>
  <c r="Q33" i="1"/>
  <c r="Q32" i="1"/>
  <c r="Q31" i="1"/>
  <c r="Q30" i="1"/>
  <c r="Q29" i="1"/>
  <c r="Q28" i="1"/>
  <c r="Q27" i="1"/>
  <c r="Q26" i="1"/>
  <c r="H27" i="1"/>
  <c r="H28" i="1"/>
  <c r="H29" i="1"/>
  <c r="H30" i="1"/>
  <c r="H31" i="1"/>
  <c r="H32" i="1"/>
  <c r="H33" i="1"/>
  <c r="H34" i="1"/>
  <c r="H35" i="1"/>
  <c r="G17" i="1" a="1"/>
  <c r="G17" i="1" s="1"/>
  <c r="G16" i="1" a="1"/>
  <c r="G16" i="1" s="1"/>
  <c r="G15" i="1" a="1"/>
  <c r="G15" i="1" s="1"/>
  <c r="G14" i="1" a="1"/>
  <c r="G14" i="1" s="1"/>
  <c r="G9" i="1"/>
  <c r="G8" i="1" a="1"/>
  <c r="G8" i="1" s="1"/>
  <c r="G7" i="1" a="1"/>
  <c r="G7" i="1" s="1"/>
  <c r="G4" i="1"/>
  <c r="G10" i="1" s="1"/>
  <c r="G3" i="1"/>
  <c r="G6" i="1" l="1"/>
  <c r="G11" i="1" s="1"/>
  <c r="G5" i="1"/>
  <c r="I4" i="1"/>
  <c r="I7" i="1" l="1"/>
  <c r="I5" i="1"/>
  <c r="I6" i="1"/>
  <c r="I9" i="1" l="1"/>
  <c r="I8" i="1"/>
  <c r="I10" i="1"/>
  <c r="I13" i="1" l="1"/>
  <c r="I12" i="1"/>
  <c r="I11" i="1"/>
  <c r="I15" i="1" l="1"/>
  <c r="I14" i="1"/>
  <c r="I16" i="1"/>
  <c r="I19" i="1" l="1"/>
  <c r="I18" i="1"/>
  <c r="I17" i="1"/>
  <c r="I21" i="1" l="1"/>
  <c r="I20" i="1"/>
  <c r="K5" i="1" l="1"/>
  <c r="K4" i="1"/>
  <c r="P4" i="1" s="1"/>
  <c r="S8" i="1"/>
  <c r="K16" i="1"/>
  <c r="K8" i="1"/>
  <c r="T9" i="1" a="1"/>
  <c r="T9" i="1" s="1"/>
  <c r="T7" i="1" a="1"/>
  <c r="T7" i="1" s="1"/>
  <c r="S14" i="1"/>
  <c r="S9" i="1"/>
  <c r="K17" i="1"/>
  <c r="S10" i="1"/>
  <c r="T21" i="1" a="1"/>
  <c r="T21" i="1" s="1"/>
  <c r="M10" i="1" a="1"/>
  <c r="M10" i="1" s="1"/>
  <c r="K6" i="1"/>
  <c r="M6" i="1" a="1"/>
  <c r="M6" i="1" s="1"/>
  <c r="M15" i="1" a="1"/>
  <c r="M15" i="1" s="1"/>
  <c r="K15" i="1"/>
  <c r="T13" i="1" a="1"/>
  <c r="T13" i="1" s="1"/>
  <c r="T16" i="1" a="1"/>
  <c r="T16" i="1" s="1"/>
  <c r="T18" i="1" a="1"/>
  <c r="T18" i="1" s="1"/>
  <c r="S7" i="1"/>
  <c r="M8" i="1" a="1"/>
  <c r="M8" i="1" s="1"/>
  <c r="K13" i="1"/>
  <c r="T6" i="1" a="1"/>
  <c r="T6" i="1" s="1"/>
  <c r="T8" i="1" a="1"/>
  <c r="T8" i="1" s="1"/>
  <c r="K11" i="1"/>
  <c r="M13" i="1" a="1"/>
  <c r="M13" i="1" s="1"/>
  <c r="S17" i="1"/>
  <c r="M7" i="1" a="1"/>
  <c r="M7" i="1" s="1"/>
  <c r="S11" i="1"/>
  <c r="M11" i="1" a="1"/>
  <c r="M11" i="1" s="1"/>
  <c r="T12" i="1" a="1"/>
  <c r="T12" i="1" s="1"/>
  <c r="T5" i="1" a="1"/>
  <c r="T5" i="1" s="1"/>
  <c r="T11" i="1" a="1"/>
  <c r="T11" i="1" s="1"/>
  <c r="M14" i="1" a="1"/>
  <c r="M14" i="1" s="1"/>
  <c r="S5" i="1"/>
  <c r="M5" i="1" a="1"/>
  <c r="M5" i="1" s="1"/>
  <c r="T14" i="1" a="1"/>
  <c r="T14" i="1" s="1"/>
  <c r="K12" i="1"/>
  <c r="M16" i="1" a="1"/>
  <c r="M16" i="1" s="1"/>
  <c r="K7" i="1"/>
  <c r="T19" i="1" a="1"/>
  <c r="T19" i="1" s="1"/>
  <c r="S15" i="1"/>
  <c r="M9" i="1" a="1"/>
  <c r="M9" i="1" s="1"/>
  <c r="S4" i="1"/>
  <c r="K14" i="1"/>
  <c r="S20" i="1"/>
  <c r="S16" i="1"/>
  <c r="S6" i="1"/>
  <c r="S13" i="1"/>
  <c r="M17" i="1" a="1"/>
  <c r="M17" i="1" s="1"/>
  <c r="T17" i="1" a="1"/>
  <c r="T17" i="1" s="1"/>
  <c r="K10" i="1"/>
  <c r="S18" i="1"/>
  <c r="M12" i="1" a="1"/>
  <c r="M12" i="1" s="1"/>
  <c r="M4" i="1" a="1"/>
  <c r="M4" i="1" s="1"/>
  <c r="S12" i="1"/>
  <c r="K9" i="1"/>
  <c r="T10" i="1" a="1"/>
  <c r="T10" i="1" s="1"/>
  <c r="T20" i="1" a="1"/>
  <c r="T20" i="1" s="1"/>
  <c r="S21" i="1"/>
  <c r="S19" i="1"/>
  <c r="T4" i="1" a="1"/>
  <c r="T4" i="1" s="1"/>
  <c r="T15" i="1" a="1"/>
  <c r="T15" i="1" s="1"/>
  <c r="P11" i="1" l="1"/>
  <c r="P16" i="1"/>
  <c r="P5" i="1"/>
  <c r="P14" i="1"/>
  <c r="P17" i="1"/>
  <c r="P6" i="1"/>
  <c r="P15" i="1"/>
  <c r="P7" i="1"/>
  <c r="P8" i="1"/>
  <c r="P10" i="1"/>
  <c r="P12" i="1"/>
  <c r="P9" i="1"/>
  <c r="P13" i="1"/>
  <c r="Q10" i="1"/>
  <c r="Q13" i="1"/>
  <c r="Q15" i="1"/>
  <c r="Q6" i="1"/>
  <c r="Q11" i="1"/>
  <c r="Q14" i="1"/>
  <c r="Q16" i="1"/>
  <c r="Q17" i="1"/>
  <c r="Q5" i="1"/>
  <c r="Q9" i="1"/>
  <c r="Q12" i="1"/>
  <c r="Q4" i="1"/>
  <c r="R4" i="1" s="1" a="1"/>
  <c r="R4" i="1" s="1"/>
  <c r="Q8" i="1"/>
  <c r="Q7" i="1"/>
  <c r="O7" i="1"/>
  <c r="N7" i="1" s="1" a="1"/>
  <c r="N7" i="1" s="1"/>
  <c r="O15" i="1"/>
  <c r="N15" i="1" s="1" a="1"/>
  <c r="N15" i="1" s="1"/>
  <c r="O8" i="1"/>
  <c r="L8" i="1" s="1"/>
  <c r="O9" i="1"/>
  <c r="N9" i="1" s="1" a="1"/>
  <c r="N9" i="1" s="1"/>
  <c r="O12" i="1"/>
  <c r="N12" i="1" s="1" a="1"/>
  <c r="N12" i="1" s="1"/>
  <c r="O14" i="1"/>
  <c r="O11" i="1"/>
  <c r="O5" i="1"/>
  <c r="O17" i="1"/>
  <c r="O13" i="1"/>
  <c r="N13" i="1" s="1" a="1"/>
  <c r="N13" i="1" s="1"/>
  <c r="O16" i="1"/>
  <c r="N16" i="1" s="1" a="1"/>
  <c r="N16" i="1" s="1"/>
  <c r="O4" i="1"/>
  <c r="O6" i="1"/>
  <c r="N6" i="1" s="1" a="1"/>
  <c r="N6" i="1" s="1"/>
  <c r="O10" i="1"/>
  <c r="N10" i="1" s="1" a="1"/>
  <c r="N10" i="1" s="1"/>
  <c r="G19" i="1" l="1" a="1"/>
  <c r="G19" i="1" s="1"/>
  <c r="G20" i="1" a="1"/>
  <c r="G20" i="1" s="1"/>
  <c r="R11" i="1" a="1"/>
  <c r="R11" i="1" s="1"/>
  <c r="R10" i="1" a="1"/>
  <c r="R10" i="1" s="1"/>
  <c r="R6" i="1" a="1"/>
  <c r="R6" i="1" s="1"/>
  <c r="R14" i="1" a="1"/>
  <c r="R14" i="1" s="1"/>
  <c r="R5" i="1" a="1"/>
  <c r="R5" i="1" s="1"/>
  <c r="R17" i="1" a="1"/>
  <c r="R17" i="1" s="1"/>
  <c r="R7" i="1" a="1"/>
  <c r="R7" i="1" s="1"/>
  <c r="R12" i="1" a="1"/>
  <c r="R12" i="1" s="1"/>
  <c r="R13" i="1" a="1"/>
  <c r="R13" i="1" s="1"/>
  <c r="R16" i="1" a="1"/>
  <c r="R16" i="1" s="1"/>
  <c r="N4" i="1" a="1"/>
  <c r="N4" i="1" s="1"/>
  <c r="N8" i="1" a="1"/>
  <c r="N8" i="1" s="1"/>
  <c r="R9" i="1" a="1"/>
  <c r="R9" i="1" s="1"/>
  <c r="R8" i="1" a="1"/>
  <c r="R8" i="1" s="1"/>
  <c r="N17" i="1" a="1"/>
  <c r="N17" i="1" s="1"/>
  <c r="L17" i="1"/>
  <c r="N5" i="1" a="1"/>
  <c r="N5" i="1" s="1"/>
  <c r="L5" i="1"/>
  <c r="L11" i="1"/>
  <c r="N11" i="1" a="1"/>
  <c r="N11" i="1" s="1"/>
  <c r="L14" i="1"/>
  <c r="N14" i="1" a="1"/>
  <c r="N14" i="1" s="1"/>
  <c r="R15" i="1" a="1"/>
  <c r="R15" i="1" s="1"/>
  <c r="G21" i="1" l="1"/>
  <c r="U12" i="1"/>
  <c r="L12" i="1" s="1"/>
  <c r="U6" i="1" l="1"/>
  <c r="L6" i="1" s="1"/>
  <c r="U11" i="1"/>
  <c r="U10" i="1"/>
  <c r="L10" i="1" s="1"/>
  <c r="U21" i="1"/>
  <c r="U8" i="1"/>
  <c r="U14" i="1"/>
  <c r="U16" i="1"/>
  <c r="L16" i="1" s="1"/>
  <c r="U4" i="1"/>
  <c r="L4" i="1" s="1"/>
  <c r="U13" i="1"/>
  <c r="L13" i="1" s="1"/>
  <c r="U18" i="1"/>
  <c r="U7" i="1"/>
  <c r="L7" i="1" s="1"/>
  <c r="U20" i="1"/>
  <c r="U17" i="1"/>
  <c r="U15" i="1"/>
  <c r="L15" i="1" s="1"/>
  <c r="U9" i="1"/>
  <c r="L9" i="1" s="1"/>
  <c r="U19" i="1"/>
  <c r="U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</author>
  </authors>
  <commentList>
    <comment ref="C6" authorId="0" shapeId="0" xr:uid="{9336431F-6559-4A9C-8071-38607AB42328}">
      <text>
        <r>
          <rPr>
            <sz val="9"/>
            <color indexed="81"/>
            <rFont val="Tahoma"/>
            <family val="2"/>
          </rPr>
          <t>Format (no dash):
202012345</t>
        </r>
      </text>
    </comment>
    <comment ref="C7" authorId="0" shapeId="0" xr:uid="{CE71C37F-B52C-4D9A-AA75-2F71A740FC2F}">
      <text>
        <r>
          <rPr>
            <sz val="9"/>
            <color indexed="81"/>
            <rFont val="Tahoma"/>
            <family val="2"/>
          </rPr>
          <t>Format (do not abbreviate):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BS Economics
BS Business Economics
</t>
        </r>
      </text>
    </comment>
    <comment ref="G7" authorId="0" shapeId="0" xr:uid="{BDE42F41-DB8C-4F0B-8A5A-A6779F5C1804}">
      <text>
        <r>
          <rPr>
            <b/>
            <sz val="9"/>
            <color indexed="81"/>
            <rFont val="Tahoma"/>
            <family val="2"/>
          </rPr>
          <t>Inclusion</t>
        </r>
        <r>
          <rPr>
            <sz val="9"/>
            <color indexed="81"/>
            <rFont val="Tahoma"/>
            <family val="2"/>
          </rPr>
          <t xml:space="preserve">
- All "Econ" undergraduate courses taken in UPSE, whether credited as major subjects, Econ electives, or free electives 
- Validated 4-unit Econ 101 and 4-unit Econ 102 taken outside UPSE (e.g., UP Baguio)
</t>
        </r>
        <r>
          <rPr>
            <b/>
            <sz val="9"/>
            <color indexed="81"/>
            <rFont val="Tahoma"/>
            <family val="2"/>
          </rPr>
          <t>Exclusion</t>
        </r>
        <r>
          <rPr>
            <sz val="9"/>
            <color indexed="81"/>
            <rFont val="Tahoma"/>
            <family val="2"/>
          </rPr>
          <t xml:space="preserve">
- Econ 11
- Econ 100.1, 100.2, 190.1 and 190.2 
- “Econ” subjects taken outside UPSE (e.g., 3-unit Econ 101 and 3-unit Econ 102 from UPLB, higher “Econ” subjects taken outside UPSE)
</t>
        </r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"Econ” subjects taken outside UPSE credited as free electives MUST be encoded starting with:
" (-) "
Example: 3-unit Econ 101 from UPLB credited as free elective should be encoded as:
(-) Econ 101</t>
        </r>
      </text>
    </comment>
    <comment ref="G8" authorId="0" shapeId="0" xr:uid="{1644BD60-13F8-4799-9800-6E4709421BBA}">
      <text>
        <r>
          <rPr>
            <b/>
            <sz val="9"/>
            <color indexed="81"/>
            <rFont val="Tahoma"/>
            <family val="2"/>
          </rPr>
          <t>Inclusion:</t>
        </r>
        <r>
          <rPr>
            <sz val="9"/>
            <color indexed="81"/>
            <rFont val="Tahoma"/>
            <family val="2"/>
          </rPr>
          <t xml:space="preserve">
- All "Econ" undergraduate courses taken in UPSE, whether credited as major subjects, Econ electives, or free electives 
- Validated 4-unit Econ 101 and 4-unit Econ 102 taken outside UPSE (e.g., UP Baguio) 
- Econ 11
- Econ 100.1, Econ 100.2 (if credited as Econ 11)
</t>
        </r>
        <r>
          <rPr>
            <b/>
            <sz val="9"/>
            <color indexed="81"/>
            <rFont val="Tahoma"/>
            <family val="2"/>
          </rPr>
          <t xml:space="preserve">
Exclusion</t>
        </r>
        <r>
          <rPr>
            <sz val="9"/>
            <color indexed="81"/>
            <rFont val="Tahoma"/>
            <family val="2"/>
          </rPr>
          <t xml:space="preserve">
- Econ 190.1 and 190.2 
- “Econ” subjects taken outside UPSE (e.g., 3-unit Econ 101 and 3-unit Econ 102 from UPLB, higher “Econ” subjects taken outside UPSE)
</t>
        </r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"Econ” subjects taken outside UPSE credited as free electives MUST be encoded starting with:
" (-) "
Example: 3-unit Econ 101 from UPLB credited as free elective should be encoded as:
(-) Econ 101
</t>
        </r>
      </text>
    </comment>
    <comment ref="C10" authorId="0" shapeId="0" xr:uid="{10D2009C-C78F-4CB4-A5AD-5269736BF2FD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G14" authorId="0" shapeId="0" xr:uid="{A303668B-CAAE-4514-8C7C-FD751D891D30}">
      <text>
        <r>
          <rPr>
            <sz val="9"/>
            <color indexed="81"/>
            <rFont val="Tahoma"/>
            <family val="2"/>
          </rPr>
          <t>First take of Econ 101</t>
        </r>
      </text>
    </comment>
    <comment ref="G15" authorId="0" shapeId="0" xr:uid="{30A329B7-BFA0-4D01-B1EF-3212AF677BD0}">
      <text>
        <r>
          <rPr>
            <sz val="9"/>
            <color indexed="81"/>
            <rFont val="Tahoma"/>
            <family val="2"/>
          </rPr>
          <t xml:space="preserve">First take of Econ 102
</t>
        </r>
      </text>
    </comment>
    <comment ref="G16" authorId="0" shapeId="0" xr:uid="{C16BC44A-378C-4138-8100-9F73AEC61FB1}">
      <text>
        <r>
          <rPr>
            <sz val="9"/>
            <color indexed="81"/>
            <rFont val="Tahoma"/>
            <family val="2"/>
          </rPr>
          <t>When Econ 106 was completed</t>
        </r>
      </text>
    </comment>
    <comment ref="G17" authorId="0" shapeId="0" xr:uid="{95EF6646-8EBE-4362-896A-BA5527552C05}">
      <text>
        <r>
          <rPr>
            <sz val="9"/>
            <color indexed="81"/>
            <rFont val="Tahoma"/>
            <family val="2"/>
          </rPr>
          <t>When Econ 131 was completed</t>
        </r>
      </text>
    </comment>
    <comment ref="B25" authorId="0" shapeId="0" xr:uid="{72B3499D-4882-44E5-AE1A-831D256FE2EC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25" authorId="0" shapeId="0" xr:uid="{1D982CBA-340C-4E23-91C6-DF3078383AAD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25" authorId="0" shapeId="0" xr:uid="{9650B754-9A00-4733-BE3B-BF4343DD5B00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25" authorId="0" shapeId="0" xr:uid="{B02ADFE3-DFAE-4C5D-9925-562DFC8E1135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25" authorId="0" shapeId="0" xr:uid="{8FE05249-60E1-4B7C-A74F-FFDF6385ACF9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25" authorId="0" shapeId="0" xr:uid="{94FC8AF4-3650-4280-A54B-A74F5C461369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G31" authorId="0" shapeId="0" xr:uid="{47997EC7-2836-4D08-A323-85224379A97E}">
      <text>
        <r>
          <rPr>
            <sz val="9"/>
            <color indexed="81"/>
            <rFont val="Tahoma"/>
            <family val="2"/>
          </rPr>
          <t xml:space="preserve">Entry should start with
an apostrophe
Example: 'P
</t>
        </r>
      </text>
    </comment>
    <comment ref="P31" authorId="0" shapeId="0" xr:uid="{685AEEC6-69B3-4661-BB41-3F3F5E0B460B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G32" authorId="0" shapeId="0" xr:uid="{E6CFD461-4008-4F38-BC68-944548310AC4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B39" authorId="0" shapeId="0" xr:uid="{B152AD96-95D4-4F95-9A15-9E33A590FB52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39" authorId="0" shapeId="0" xr:uid="{407F2A13-46B1-4600-9CB2-68D6EC0C7117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39" authorId="0" shapeId="0" xr:uid="{5E931576-75B4-4D4D-BF9E-9AA558A6E8B7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39" authorId="0" shapeId="0" xr:uid="{2841F309-320F-499F-B8FC-C70E85EC5860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39" authorId="0" shapeId="0" xr:uid="{FA08462B-CEFE-411D-A368-CBEF167A7B0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39" authorId="0" shapeId="0" xr:uid="{D3AA91A2-3BAC-4462-A00E-A54D2D357AF1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G45" authorId="0" shapeId="0" xr:uid="{93844CC2-A0C3-4C18-BFB8-F685ABF42653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G46" authorId="0" shapeId="0" xr:uid="{9C2113FF-3521-4E29-8F77-8A102F62B897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P46" authorId="0" shapeId="0" xr:uid="{9D4147E6-0338-4167-9F57-C77786B171FD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P47" authorId="0" shapeId="0" xr:uid="{364A95AE-41C8-44B0-9EA5-629EC2D5562B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B54" authorId="0" shapeId="0" xr:uid="{09ABDC66-2815-49A3-8C71-A75A3C6CF22D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54" authorId="0" shapeId="0" xr:uid="{96367506-D924-4299-9CFD-5083C5A1B260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54" authorId="0" shapeId="0" xr:uid="{DD4675A5-3AFC-42BB-8F66-E75CF2872E87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54" authorId="0" shapeId="0" xr:uid="{863FFF0A-822F-42E5-B0E2-89D275985397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54" authorId="0" shapeId="0" xr:uid="{44784F6B-A50C-4053-ABD6-A9ECD75619AB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54" authorId="0" shapeId="0" xr:uid="{9B198056-2146-4FE2-8417-8780A609CF75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67" authorId="0" shapeId="0" xr:uid="{1C52EE38-F8B9-4FD5-8CBB-026D788050B5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67" authorId="0" shapeId="0" xr:uid="{248196FD-3305-43C4-828F-5D984A014921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67" authorId="0" shapeId="0" xr:uid="{0B1A8B39-6D3E-4949-9A6A-E33414134552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67" authorId="0" shapeId="0" xr:uid="{F62954E8-131B-4D47-8488-6E592E33836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67" authorId="0" shapeId="0" xr:uid="{AB28909B-6E8B-4C49-AF92-EBEC21FDC66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67" authorId="0" shapeId="0" xr:uid="{D08FD807-BBCD-4569-BAC4-A9C2A2982C95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78" authorId="0" shapeId="0" xr:uid="{35E79759-9318-426E-9C95-7802AAB900C6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78" authorId="0" shapeId="0" xr:uid="{65F493C9-BA47-4FCE-81DF-4C3B463D9FF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78" authorId="0" shapeId="0" xr:uid="{A584282D-C307-4A1D-871D-98EF682E92AD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78" authorId="0" shapeId="0" xr:uid="{2F5CE6EE-221A-44F4-A26B-90D9BEE9701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78" authorId="0" shapeId="0" xr:uid="{D298C5C4-8011-4A4C-8405-83C619B8DCC7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78" authorId="0" shapeId="0" xr:uid="{FB1F37DA-BD43-4483-895D-7EE101C09681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87" authorId="0" shapeId="0" xr:uid="{38A52691-24D2-4A06-A25E-BD96F4EE111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87" authorId="0" shapeId="0" xr:uid="{66854E0A-E823-4067-BABE-BE5A5A80313E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87" authorId="0" shapeId="0" xr:uid="{1E9E4CCC-88F0-42E4-B2CE-69EA82B64124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87" authorId="0" shapeId="0" xr:uid="{6DFCD5F1-D493-4B75-BFFA-7CD5605B7ED1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87" authorId="0" shapeId="0" xr:uid="{91012688-C801-41AE-8471-8C7547A05A6B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87" authorId="0" shapeId="0" xr:uid="{0D6925BA-CD77-4F4C-A86B-FA041C43C6E2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96" authorId="0" shapeId="0" xr:uid="{D132E5B7-B5A7-4284-BA83-1F4B14282D0E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96" authorId="0" shapeId="0" xr:uid="{E52CCD77-C34F-40DB-ACBD-391301FDA63C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96" authorId="0" shapeId="0" xr:uid="{60E73778-991B-4BED-8923-79AF11F13C19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96" authorId="0" shapeId="0" xr:uid="{A9D937D0-3774-401E-9BC7-DBB0F74D4A1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96" authorId="0" shapeId="0" xr:uid="{967669E0-7991-4AEA-A496-03BAAF155052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96" authorId="0" shapeId="0" xr:uid="{82ECA80E-FADB-415D-B99A-00D864236F3C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105" authorId="0" shapeId="0" xr:uid="{EFB705A3-B51D-4F6B-940E-C054DA917E6B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105" authorId="0" shapeId="0" xr:uid="{48086D27-899B-40C9-ACA3-0AA08274EBB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105" authorId="0" shapeId="0" xr:uid="{7C78509A-0428-4025-83EA-D6266D0DF2C5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105" authorId="0" shapeId="0" xr:uid="{CB5DB332-D4F6-473F-BAE0-3A1A7C5A1C00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105" authorId="0" shapeId="0" xr:uid="{5D502754-7F39-43DA-860C-5F6AA1071BCC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105" authorId="0" shapeId="0" xr:uid="{94348FF0-891A-4102-B137-E1E362E2E7E0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<sst xmlns="http://schemas.openxmlformats.org/spreadsheetml/2006/main" count="399" uniqueCount="226">
  <si>
    <t>Total Units</t>
  </si>
  <si>
    <t>GWA</t>
  </si>
  <si>
    <t>Math Average</t>
  </si>
  <si>
    <t>First Year</t>
  </si>
  <si>
    <t>First Semester</t>
  </si>
  <si>
    <t>Second Semester</t>
  </si>
  <si>
    <t>Subject</t>
  </si>
  <si>
    <t>Units</t>
  </si>
  <si>
    <t>Grade</t>
  </si>
  <si>
    <t>Fil 40*</t>
  </si>
  <si>
    <t>Econ 11</t>
  </si>
  <si>
    <t>Math 21</t>
  </si>
  <si>
    <t>Second Year</t>
  </si>
  <si>
    <t>Third Year</t>
  </si>
  <si>
    <t>Econ 151</t>
  </si>
  <si>
    <t>Econ 121</t>
  </si>
  <si>
    <t>Fourth Year</t>
  </si>
  <si>
    <t>NSTP</t>
  </si>
  <si>
    <t>PE</t>
  </si>
  <si>
    <t>This is for evaluation purposes only.</t>
  </si>
  <si>
    <t>For graduating students, final evaluation is based on OUR assessment.</t>
  </si>
  <si>
    <t>Last Name</t>
  </si>
  <si>
    <t>First Name</t>
  </si>
  <si>
    <t>Middle Name</t>
  </si>
  <si>
    <t>Curriculum</t>
  </si>
  <si>
    <t>Degree Program</t>
  </si>
  <si>
    <t>Minor Program</t>
  </si>
  <si>
    <t>Mode of Admission</t>
  </si>
  <si>
    <t>Original Unit/College</t>
  </si>
  <si>
    <t>AY of Admission to SE</t>
  </si>
  <si>
    <t>UP Email</t>
  </si>
  <si>
    <t>Personal Email</t>
  </si>
  <si>
    <t>Address</t>
  </si>
  <si>
    <t>CWA</t>
  </si>
  <si>
    <t>EWA-SS</t>
  </si>
  <si>
    <t>EWA-Enca</t>
  </si>
  <si>
    <t>Total Curr. Units</t>
  </si>
  <si>
    <t>Type</t>
  </si>
  <si>
    <t>Remark</t>
  </si>
  <si>
    <t>GE 1</t>
  </si>
  <si>
    <t>GE 3</t>
  </si>
  <si>
    <t>Eng 13</t>
  </si>
  <si>
    <t>BA 99.1</t>
  </si>
  <si>
    <t>Math 20</t>
  </si>
  <si>
    <t>(4)</t>
  </si>
  <si>
    <t xml:space="preserve">GE 6 </t>
  </si>
  <si>
    <t>Philo 1</t>
  </si>
  <si>
    <t xml:space="preserve">GE 5 </t>
  </si>
  <si>
    <t>Speech 30</t>
  </si>
  <si>
    <t xml:space="preserve">GE 7 </t>
  </si>
  <si>
    <t>BA 99.2</t>
  </si>
  <si>
    <t>MY</t>
  </si>
  <si>
    <t>SHS Track</t>
  </si>
  <si>
    <t>Standing</t>
  </si>
  <si>
    <t>AY</t>
  </si>
  <si>
    <t>Wtd. Grade</t>
  </si>
  <si>
    <t>Year Standing</t>
  </si>
  <si>
    <t>Honor Standing</t>
  </si>
  <si>
    <t>(2)</t>
  </si>
  <si>
    <t xml:space="preserve">GE 8   </t>
  </si>
  <si>
    <t>Econ 101</t>
  </si>
  <si>
    <t>Econ 102</t>
  </si>
  <si>
    <t>Math 30</t>
  </si>
  <si>
    <t>Stat 101</t>
  </si>
  <si>
    <t>Econ 103</t>
  </si>
  <si>
    <t>Econ 104</t>
  </si>
  <si>
    <t>Econ 106</t>
  </si>
  <si>
    <t>ARTS 1</t>
  </si>
  <si>
    <t>KAS 1*</t>
  </si>
  <si>
    <t>(3)</t>
  </si>
  <si>
    <t>Econ 121/141/151</t>
  </si>
  <si>
    <t>Econ 131</t>
  </si>
  <si>
    <t>Econ 141</t>
  </si>
  <si>
    <t>Personal Information</t>
  </si>
  <si>
    <t>Semestral Standing</t>
  </si>
  <si>
    <t>Overall Standing</t>
  </si>
  <si>
    <t>GE 9 STS 1/ DRMAPS</t>
  </si>
  <si>
    <t>PI 100</t>
  </si>
  <si>
    <t>Other Subjects Taken (Not Credited)</t>
  </si>
  <si>
    <t>Total Wtd. Grade</t>
  </si>
  <si>
    <t>Total Wtd. Econ Grade</t>
  </si>
  <si>
    <t>Cumul. EWA-SS</t>
  </si>
  <si>
    <t>Econ 199</t>
  </si>
  <si>
    <t>Date</t>
  </si>
  <si>
    <t>Emergency Contact No.</t>
  </si>
  <si>
    <t>Emergency Contact Person</t>
  </si>
  <si>
    <t>Sem Taken</t>
  </si>
  <si>
    <t>Junior Rule</t>
  </si>
  <si>
    <t>Junior Rule CWA</t>
  </si>
  <si>
    <t>Student Number</t>
  </si>
  <si>
    <t>Mobile Number</t>
  </si>
  <si>
    <t>Cumul. Units</t>
  </si>
  <si>
    <t>Junior Rule EWA</t>
  </si>
  <si>
    <t>Core Course</t>
  </si>
  <si>
    <t>Gender Identity</t>
  </si>
  <si>
    <t>Other remarks about the student (e.g., application for substitution, cross-registration, LOA, disciplinary action, CSAPG appeals, etc.)</t>
  </si>
  <si>
    <t>Author: Remark</t>
  </si>
  <si>
    <t>GE 2: SocSci1/SocSci2</t>
  </si>
  <si>
    <t>Academic Year Taken</t>
  </si>
  <si>
    <t>BS Economics</t>
  </si>
  <si>
    <t>BSE 2022</t>
  </si>
  <si>
    <t>Bridge Course</t>
  </si>
  <si>
    <t>Dropped Courses</t>
  </si>
  <si>
    <t>Current Status</t>
  </si>
  <si>
    <t>Not enrolled</t>
  </si>
  <si>
    <t>BS Business Economics</t>
  </si>
  <si>
    <t>INB</t>
  </si>
  <si>
    <t>Enrolled</t>
  </si>
  <si>
    <t>Non-major</t>
  </si>
  <si>
    <t>Automatic Admission</t>
  </si>
  <si>
    <t>Graduating this semester</t>
  </si>
  <si>
    <t>UPCA Qualifier</t>
  </si>
  <si>
    <t>Warning</t>
  </si>
  <si>
    <t>VAAS</t>
  </si>
  <si>
    <t>Probation</t>
  </si>
  <si>
    <t>S1</t>
  </si>
  <si>
    <t>Non-Major/Dismissed</t>
  </si>
  <si>
    <t>S2</t>
  </si>
  <si>
    <t>LOA</t>
  </si>
  <si>
    <t>T1</t>
  </si>
  <si>
    <t>AWOL</t>
  </si>
  <si>
    <t>T2</t>
  </si>
  <si>
    <t>Graduated</t>
  </si>
  <si>
    <t>BSBE 2018</t>
  </si>
  <si>
    <t>STEM</t>
  </si>
  <si>
    <t>BSE 2018</t>
  </si>
  <si>
    <t>ABM</t>
  </si>
  <si>
    <t>BSBE 2020</t>
  </si>
  <si>
    <t>HUMMS</t>
  </si>
  <si>
    <t>BSE 2020</t>
  </si>
  <si>
    <t>GA</t>
  </si>
  <si>
    <t>BSBE 2021</t>
  </si>
  <si>
    <t>BSBE 2025</t>
  </si>
  <si>
    <t>BSE 2025</t>
  </si>
  <si>
    <t>BSBE 2026</t>
  </si>
  <si>
    <t xml:space="preserve">Econ-SS Units </t>
  </si>
  <si>
    <t>BS Economics1</t>
  </si>
  <si>
    <t>BS Economics2</t>
  </si>
  <si>
    <t>BS Business Economics1</t>
  </si>
  <si>
    <t>BS Business Economics2</t>
  </si>
  <si>
    <t>Freshman</t>
  </si>
  <si>
    <t>Sophomore</t>
  </si>
  <si>
    <t>Junior</t>
  </si>
  <si>
    <t>Senior</t>
  </si>
  <si>
    <t>Load</t>
  </si>
  <si>
    <t>UPCAT Passer</t>
  </si>
  <si>
    <t>Campus Code</t>
  </si>
  <si>
    <t>UPD</t>
  </si>
  <si>
    <t>UPM</t>
  </si>
  <si>
    <t>UPLB</t>
  </si>
  <si>
    <t>UPB</t>
  </si>
  <si>
    <t>UPDEPPO</t>
  </si>
  <si>
    <t>UPV</t>
  </si>
  <si>
    <t>UPC</t>
  </si>
  <si>
    <t>UPT</t>
  </si>
  <si>
    <t>UPMin</t>
  </si>
  <si>
    <t>UPOU</t>
  </si>
  <si>
    <t>Sem</t>
  </si>
  <si>
    <t>Econ-SS Load</t>
  </si>
  <si>
    <t>Uncredited Units</t>
  </si>
  <si>
    <t>Required Subject with a grade of 5 or F</t>
  </si>
  <si>
    <r>
      <t>GE 4</t>
    </r>
    <r>
      <rPr>
        <vertAlign val="superscript"/>
        <sz val="11"/>
        <color theme="1"/>
        <rFont val="Calibri"/>
        <family val="2"/>
      </rPr>
      <t>1,2</t>
    </r>
  </si>
  <si>
    <r>
      <t>BE Elective 1</t>
    </r>
    <r>
      <rPr>
        <vertAlign val="superscript"/>
        <sz val="11"/>
        <color rgb="FF000000"/>
        <rFont val="Calibri"/>
        <family val="2"/>
      </rPr>
      <t>3</t>
    </r>
  </si>
  <si>
    <r>
      <t>BE Elective 2</t>
    </r>
    <r>
      <rPr>
        <vertAlign val="superscript"/>
        <sz val="11"/>
        <color rgb="FF000000"/>
        <rFont val="Calibri"/>
        <family val="2"/>
      </rPr>
      <t>3</t>
    </r>
  </si>
  <si>
    <r>
      <t>Mgmt. Elective 1</t>
    </r>
    <r>
      <rPr>
        <vertAlign val="superscript"/>
        <sz val="11"/>
        <color rgb="FF000000"/>
        <rFont val="Calibri"/>
        <family val="2"/>
      </rPr>
      <t>5</t>
    </r>
  </si>
  <si>
    <r>
      <t>Free Elective 3</t>
    </r>
    <r>
      <rPr>
        <vertAlign val="superscript"/>
        <sz val="11"/>
        <color rgb="FF000000"/>
        <rFont val="Calibri"/>
        <family val="2"/>
      </rPr>
      <t>4</t>
    </r>
  </si>
  <si>
    <r>
      <t>Finance Elective 1</t>
    </r>
    <r>
      <rPr>
        <vertAlign val="superscript"/>
        <sz val="11"/>
        <color rgb="FF000000"/>
        <rFont val="Calibri"/>
        <family val="2"/>
      </rPr>
      <t>6</t>
    </r>
  </si>
  <si>
    <r>
      <t>Free Elective 4</t>
    </r>
    <r>
      <rPr>
        <vertAlign val="superscript"/>
        <sz val="11"/>
        <color rgb="FF000000"/>
        <rFont val="Calibri"/>
        <family val="2"/>
      </rPr>
      <t>4</t>
    </r>
  </si>
  <si>
    <t>Econ 132</t>
  </si>
  <si>
    <t>Econ 163</t>
  </si>
  <si>
    <r>
      <t>Econ History Elective</t>
    </r>
    <r>
      <rPr>
        <vertAlign val="superscript"/>
        <sz val="11"/>
        <color rgb="FF000000"/>
        <rFont val="Calibri"/>
        <family val="2"/>
      </rPr>
      <t>8</t>
    </r>
  </si>
  <si>
    <r>
      <t>Mgmt. Elective 2</t>
    </r>
    <r>
      <rPr>
        <vertAlign val="superscript"/>
        <sz val="11"/>
        <color rgb="FF000000"/>
        <rFont val="Calibri"/>
        <family val="2"/>
      </rPr>
      <t>7</t>
    </r>
  </si>
  <si>
    <r>
      <t>BE Elective 3</t>
    </r>
    <r>
      <rPr>
        <vertAlign val="superscript"/>
        <sz val="11"/>
        <color rgb="FF000000"/>
        <rFont val="Calibri"/>
        <family val="2"/>
      </rPr>
      <t>3</t>
    </r>
  </si>
  <si>
    <r>
      <t>Finance Elective 2</t>
    </r>
    <r>
      <rPr>
        <vertAlign val="superscript"/>
        <sz val="11"/>
        <color rgb="FF000000"/>
        <rFont val="Calibri"/>
        <family val="2"/>
      </rPr>
      <t>9</t>
    </r>
  </si>
  <si>
    <r>
      <t>Econ Elective 1</t>
    </r>
    <r>
      <rPr>
        <vertAlign val="superscript"/>
        <sz val="11"/>
        <color theme="1"/>
        <rFont val="Calibri"/>
        <family val="2"/>
      </rPr>
      <t>10</t>
    </r>
  </si>
  <si>
    <r>
      <t>Econ Elective 2</t>
    </r>
    <r>
      <rPr>
        <vertAlign val="superscript"/>
        <sz val="11"/>
        <color theme="1"/>
        <rFont val="Calibri"/>
        <family val="2"/>
      </rPr>
      <t>10</t>
    </r>
  </si>
  <si>
    <r>
      <t>Free Elective 5</t>
    </r>
    <r>
      <rPr>
        <vertAlign val="superscript"/>
        <sz val="11"/>
        <color rgb="FF000000"/>
        <rFont val="Calibri"/>
        <family val="2"/>
      </rPr>
      <t>4</t>
    </r>
  </si>
  <si>
    <t>1/ A transferee to UPSE who has already completed Econ 11 in another UP unit may take the Econ 11 validation</t>
  </si>
  <si>
    <t>exam. If the student passes the validation exam, the units and grade in Econ 11 earned from another UP unit will</t>
  </si>
  <si>
    <t>be credited as Econ 11 in the BS Business Economics curriculum. Otherwise, the student has to re-take Econ 11</t>
  </si>
  <si>
    <t>in UPSE.</t>
  </si>
  <si>
    <t>2/ A shiftee or transferee to UPSE who has already completed Econ 100.1 AND Econ 100.2 in UPSE or another</t>
  </si>
  <si>
    <t>UP unit may take the Econ 11 validation exam. If the student passes the validation exam, the units and grades</t>
  </si>
  <si>
    <t>earned in Econ 100.1 and Econ 100.2 will be credited in lieu of Econ 11 in the BS Business Economics</t>
  </si>
  <si>
    <t>curriculum. Otherwise, the student has to re-take Econ 11 in UPSE.</t>
  </si>
  <si>
    <t>Math 180.1, Math 180.2, Stat 102.</t>
  </si>
  <si>
    <t>3/ Students are required to choose 3 Business Electives (BE) from the following: BA 170, BA 151, BA 142, BA</t>
  </si>
  <si>
    <t>4/ At least three (3) of the free electives must be higher electives, i.e., with course number 100 and above, which</t>
  </si>
  <si>
    <t>may be taken outside of the Department. Foreign language courses, regardless of course number, are considered</t>
  </si>
  <si>
    <t>higher electives. They may also be Economics (Econ) electives</t>
  </si>
  <si>
    <t>5/ BA 101 or IE 31 or HRIM 112. If two or more of these courses are taken, the course/s not used as</t>
  </si>
  <si>
    <t>Management Elective 1 may be credited as free elective/s.</t>
  </si>
  <si>
    <t>6/ BA 141 or Econ 122 Financial Economics I. If both courses are taken, Econ 122 may be credited as an Econ</t>
  </si>
  <si>
    <t>elective or free elective.</t>
  </si>
  <si>
    <t>7/ BA 115 or Econ 162 Managerial Economics. If both courses are taken, Econ 162 may be credited as an Econ</t>
  </si>
  <si>
    <t>8/ Econ 109/111/118. If two or more of these courses are taken, the course/s not used as Econ History Elective</t>
  </si>
  <si>
    <t>may be credited as Econ elective/s or free elective/s.</t>
  </si>
  <si>
    <t>9/ BA 148 or Econ 123 Financial Economics II. If both courses are taken, Econ 123 may be credited as an Econ</t>
  </si>
  <si>
    <t>elective or free elective</t>
  </si>
  <si>
    <t>10/ Economics (Econ) electives: Econ 109 / 111 / 118 / 122 / 123 / 138 / 153 / 161 / 162 / 167 / 168 / 171 / 172 /</t>
  </si>
  <si>
    <t>178 / 181 / 186 / 191 / 196 / 198, excluding Econ 100.1 / Econ 100.2 and Econ 190.1 / 190.2. Econ 118, Econ</t>
  </si>
  <si>
    <t>138, Econ 168, and Econ 178 may be taken two times provided the topics are different. Econ 198 may be taken</t>
  </si>
  <si>
    <t>two or more times provided the topics are different.</t>
  </si>
  <si>
    <t>Students should complete pertinent prerequisite subjects prior to enrolling in the different electives.</t>
  </si>
  <si>
    <t>*Kas 1 and Fil 40 satisfy the 6-unit Philippine Studies requirement.</t>
  </si>
  <si>
    <t xml:space="preserve">All students required to take Math 21 must have passed any of the following: (1) High School Basic Calculus from the STEM or equivalent strand </t>
  </si>
  <si>
    <t xml:space="preserve">of K-12; (2) the Validation Examination for Math 20 (Pre-Calculus: Functions and their Graphs) administered by the UPD Institute </t>
  </si>
  <si>
    <t>of Mathematics; or (3) Math 20 as a non-credit course</t>
  </si>
  <si>
    <t>Those who have passed the equivalent of Math 21 in other universities or UP units are deemed to have</t>
  </si>
  <si>
    <t>complied with the Math 20 requirement.</t>
  </si>
  <si>
    <t xml:space="preserve">As a requirement for graduation, all students must take six (6) units in one of the National Service Training Program (NSTP) components: </t>
  </si>
  <si>
    <t xml:space="preserve">Civil Welfare Training Service (CWTS), Literacy Training Service (LTS), and Reserved Officers’ Training Corps Military Science (ROTC Mil Sci). </t>
  </si>
  <si>
    <t xml:space="preserve">These are offered by UPD. </t>
  </si>
  <si>
    <t xml:space="preserve">The University regularly reviews course curricula and may revise them. Students admitted into this program shall follow the existing </t>
  </si>
  <si>
    <t xml:space="preserve">curriculum until such time that a new curriculum replacing it has been duly approved for implementation. All courses prescribed and </t>
  </si>
  <si>
    <t>taken under this existing curriculum shall be credited under the new curriculum</t>
  </si>
  <si>
    <r>
      <t>Econ Elective 3</t>
    </r>
    <r>
      <rPr>
        <vertAlign val="superscript"/>
        <sz val="11"/>
        <color theme="1"/>
        <rFont val="Calibri"/>
        <family val="2"/>
      </rPr>
      <t>10</t>
    </r>
  </si>
  <si>
    <r>
      <t>Free Elective 1</t>
    </r>
    <r>
      <rPr>
        <vertAlign val="superscript"/>
        <sz val="11"/>
        <color rgb="FF000000"/>
        <rFont val="Calibri"/>
        <family val="2"/>
      </rPr>
      <t>4</t>
    </r>
  </si>
  <si>
    <r>
      <t>Free Elective 2</t>
    </r>
    <r>
      <rPr>
        <vertAlign val="superscript"/>
        <sz val="11"/>
        <color rgb="FF000000"/>
        <rFont val="Calibri"/>
        <family val="2"/>
      </rPr>
      <t>4</t>
    </r>
  </si>
  <si>
    <t>Original Program</t>
  </si>
  <si>
    <t>Mode of Admission to SE</t>
  </si>
  <si>
    <t>Required Subject with Unremoved 4</t>
  </si>
  <si>
    <t>105, BA 190, BA 102, Econ 167, HRIM 164, IE 3, IE 197(a), IE 197(b), IE 197(c), IE 150, IE 141, IE 142,</t>
  </si>
  <si>
    <t>Those students who have High School Basic Calculus from the STEM or any strand of K-12 are</t>
  </si>
  <si>
    <t>exempted from taking Math 20.</t>
  </si>
  <si>
    <t>Footnotes: BSBE 2026 Curriculum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</si>
</sst>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38">
    <font>
      <sz val="10"/>
      <color rgb="FF000000"/>
      <name val="Arial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8"/>
      <name val="Arial"/>
      <family val="2"/>
      <scheme val="minor"/>
    </font>
    <font>
      <sz val="11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vertAlign val="superscript"/>
      <sz val="11"/>
      <color rgb="FF000000"/>
      <name val="Calibri"/>
      <family val="2"/>
    </font>
    <font>
      <sz val="10"/>
      <color rgb="FFFF0000"/>
      <name val="Calibri"/>
      <family val="2"/>
    </font>
    <font>
      <b/>
      <i/>
      <sz val="10"/>
      <color theme="1"/>
      <name val="Calibri"/>
      <family val="2"/>
    </font>
    <font>
      <sz val="9"/>
      <color theme="0"/>
      <name val="Calibri"/>
      <family val="2"/>
    </font>
    <font>
      <sz val="10"/>
      <color rgb="FF000000"/>
      <name val="Arial"/>
      <family val="2"/>
      <scheme val="minor"/>
    </font>
    <font>
      <b/>
      <sz val="9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i/>
      <sz val="11"/>
      <color theme="0" tint="-0.249977111117893"/>
      <name val="Calibri"/>
      <family val="2"/>
    </font>
    <font>
      <sz val="11"/>
      <color theme="0" tint="-0.249977111117893"/>
      <name val="Calibri"/>
      <family val="2"/>
    </font>
    <font>
      <sz val="9"/>
      <color indexed="81"/>
      <name val="Tahoma"/>
      <family val="2"/>
    </font>
    <font>
      <b/>
      <sz val="10"/>
      <color theme="0"/>
      <name val="Calibri"/>
      <family val="2"/>
    </font>
    <font>
      <b/>
      <sz val="9"/>
      <color indexed="81"/>
      <name val="Tahoma"/>
      <family val="2"/>
    </font>
    <font>
      <sz val="9"/>
      <color rgb="FF000000"/>
      <name val="Calibri"/>
      <family val="2"/>
    </font>
    <font>
      <i/>
      <sz val="9"/>
      <color theme="0" tint="-0.249977111117893"/>
      <name val="Calibri"/>
      <family val="2"/>
    </font>
    <font>
      <i/>
      <sz val="8"/>
      <color theme="0" tint="-0.249977111117893"/>
      <name val="Calibri"/>
      <family val="2"/>
    </font>
    <font>
      <b/>
      <sz val="14"/>
      <color rgb="FF000000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0"/>
      <name val="Calibri"/>
      <family val="2"/>
    </font>
    <font>
      <sz val="11"/>
      <name val="Calibri"/>
      <family val="2"/>
      <charset val="1"/>
    </font>
    <font>
      <vertAlign val="superscript"/>
      <sz val="11"/>
      <color theme="1"/>
      <name val="Calibri"/>
      <family val="2"/>
    </font>
    <font>
      <sz val="11"/>
      <color rgb="FF000000"/>
      <name val="TimesNewRomanPSM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FF1D8"/>
        <bgColor indexed="64"/>
      </patternFill>
    </fill>
  </fills>
  <borders count="38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2" tint="-0.34998626667073579"/>
      </left>
      <right/>
      <top style="thin">
        <color theme="2" tint="-0.34998626667073579"/>
      </top>
      <bottom/>
      <diagonal/>
    </border>
    <border>
      <left/>
      <right/>
      <top style="thin">
        <color theme="2" tint="-0.34998626667073579"/>
      </top>
      <bottom/>
      <diagonal/>
    </border>
    <border>
      <left/>
      <right style="thin">
        <color theme="2" tint="-0.34998626667073579"/>
      </right>
      <top style="thin">
        <color theme="2" tint="-0.34998626667073579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2" tint="-0.34998626667073579"/>
      </left>
      <right/>
      <top/>
      <bottom/>
      <diagonal/>
    </border>
    <border>
      <left/>
      <right style="thin">
        <color theme="2" tint="-0.34998626667073579"/>
      </right>
      <top/>
      <bottom/>
      <diagonal/>
    </border>
  </borders>
  <cellStyleXfs count="2">
    <xf numFmtId="0" fontId="0" fillId="0" borderId="0"/>
    <xf numFmtId="0" fontId="35" fillId="0" borderId="0"/>
  </cellStyleXfs>
  <cellXfs count="12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3" borderId="0" xfId="0" applyFont="1" applyFill="1"/>
    <xf numFmtId="0" fontId="7" fillId="2" borderId="0" xfId="0" applyFont="1" applyFill="1"/>
    <xf numFmtId="0" fontId="2" fillId="2" borderId="1" xfId="0" applyFont="1" applyFill="1" applyBorder="1"/>
    <xf numFmtId="0" fontId="11" fillId="2" borderId="0" xfId="0" applyFont="1" applyFill="1" applyAlignment="1">
      <alignment horizontal="center"/>
    </xf>
    <xf numFmtId="0" fontId="15" fillId="2" borderId="0" xfId="0" applyFont="1" applyFill="1"/>
    <xf numFmtId="2" fontId="2" fillId="2" borderId="0" xfId="0" applyNumberFormat="1" applyFont="1" applyFill="1"/>
    <xf numFmtId="0" fontId="14" fillId="2" borderId="0" xfId="0" applyFont="1" applyFill="1"/>
    <xf numFmtId="0" fontId="17" fillId="0" borderId="0" xfId="0" applyFont="1"/>
    <xf numFmtId="0" fontId="19" fillId="2" borderId="0" xfId="0" applyFont="1" applyFill="1"/>
    <xf numFmtId="0" fontId="3" fillId="3" borderId="7" xfId="0" applyFont="1" applyFill="1" applyBorder="1"/>
    <xf numFmtId="0" fontId="21" fillId="2" borderId="0" xfId="0" applyFont="1" applyFill="1"/>
    <xf numFmtId="0" fontId="4" fillId="3" borderId="2" xfId="0" applyFont="1" applyFill="1" applyBorder="1" applyAlignment="1">
      <alignment horizontal="center"/>
    </xf>
    <xf numFmtId="2" fontId="22" fillId="2" borderId="0" xfId="0" applyNumberFormat="1" applyFont="1" applyFill="1"/>
    <xf numFmtId="165" fontId="23" fillId="2" borderId="0" xfId="0" applyNumberFormat="1" applyFont="1" applyFill="1"/>
    <xf numFmtId="164" fontId="2" fillId="2" borderId="9" xfId="0" applyNumberFormat="1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25" fillId="3" borderId="10" xfId="0" applyFont="1" applyFill="1" applyBorder="1" applyAlignment="1">
      <alignment horizontal="center"/>
    </xf>
    <xf numFmtId="0" fontId="25" fillId="3" borderId="11" xfId="0" applyFont="1" applyFill="1" applyBorder="1" applyAlignment="1">
      <alignment horizontal="center"/>
    </xf>
    <xf numFmtId="0" fontId="25" fillId="3" borderId="12" xfId="0" applyFont="1" applyFill="1" applyBorder="1" applyAlignment="1">
      <alignment horizontal="center"/>
    </xf>
    <xf numFmtId="0" fontId="7" fillId="2" borderId="13" xfId="0" applyFont="1" applyFill="1" applyBorder="1"/>
    <xf numFmtId="0" fontId="7" fillId="2" borderId="14" xfId="0" applyFont="1" applyFill="1" applyBorder="1"/>
    <xf numFmtId="0" fontId="7" fillId="0" borderId="14" xfId="0" applyFont="1" applyBorder="1"/>
    <xf numFmtId="0" fontId="25" fillId="3" borderId="13" xfId="0" applyFont="1" applyFill="1" applyBorder="1" applyAlignment="1">
      <alignment horizontal="center"/>
    </xf>
    <xf numFmtId="0" fontId="25" fillId="3" borderId="0" xfId="0" applyFont="1" applyFill="1" applyAlignment="1">
      <alignment horizontal="center"/>
    </xf>
    <xf numFmtId="0" fontId="25" fillId="3" borderId="14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left"/>
    </xf>
    <xf numFmtId="0" fontId="9" fillId="2" borderId="16" xfId="0" applyFont="1" applyFill="1" applyBorder="1" applyAlignment="1">
      <alignment horizontal="left"/>
    </xf>
    <xf numFmtId="1" fontId="6" fillId="2" borderId="9" xfId="0" applyNumberFormat="1" applyFont="1" applyFill="1" applyBorder="1" applyAlignment="1">
      <alignment horizontal="center"/>
    </xf>
    <xf numFmtId="164" fontId="6" fillId="2" borderId="9" xfId="0" applyNumberFormat="1" applyFont="1" applyFill="1" applyBorder="1" applyAlignment="1">
      <alignment horizontal="center"/>
    </xf>
    <xf numFmtId="0" fontId="3" fillId="3" borderId="17" xfId="0" applyFont="1" applyFill="1" applyBorder="1"/>
    <xf numFmtId="0" fontId="27" fillId="2" borderId="9" xfId="0" applyFont="1" applyFill="1" applyBorder="1" applyAlignment="1">
      <alignment horizontal="center"/>
    </xf>
    <xf numFmtId="164" fontId="6" fillId="5" borderId="9" xfId="0" applyNumberFormat="1" applyFont="1" applyFill="1" applyBorder="1" applyAlignment="1">
      <alignment horizontal="center"/>
    </xf>
    <xf numFmtId="1" fontId="20" fillId="2" borderId="9" xfId="0" applyNumberFormat="1" applyFont="1" applyFill="1" applyBorder="1" applyAlignment="1">
      <alignment horizontal="center"/>
    </xf>
    <xf numFmtId="1" fontId="18" fillId="2" borderId="9" xfId="0" applyNumberFormat="1" applyFont="1" applyFill="1" applyBorder="1" applyAlignment="1">
      <alignment horizontal="center"/>
    </xf>
    <xf numFmtId="1" fontId="6" fillId="5" borderId="9" xfId="0" applyNumberFormat="1" applyFont="1" applyFill="1" applyBorder="1" applyAlignment="1">
      <alignment horizontal="center"/>
    </xf>
    <xf numFmtId="0" fontId="28" fillId="2" borderId="0" xfId="0" applyFont="1" applyFill="1"/>
    <xf numFmtId="0" fontId="29" fillId="2" borderId="0" xfId="0" applyFont="1" applyFill="1"/>
    <xf numFmtId="165" fontId="23" fillId="2" borderId="0" xfId="0" applyNumberFormat="1" applyFont="1" applyFill="1" applyAlignment="1">
      <alignment horizontal="center"/>
    </xf>
    <xf numFmtId="1" fontId="23" fillId="2" borderId="0" xfId="0" applyNumberFormat="1" applyFont="1" applyFill="1"/>
    <xf numFmtId="1" fontId="23" fillId="2" borderId="0" xfId="0" applyNumberFormat="1" applyFont="1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7" fillId="2" borderId="18" xfId="0" applyFont="1" applyFill="1" applyBorder="1"/>
    <xf numFmtId="0" fontId="7" fillId="2" borderId="19" xfId="0" applyFont="1" applyFill="1" applyBorder="1"/>
    <xf numFmtId="0" fontId="7" fillId="2" borderId="20" xfId="0" applyFont="1" applyFill="1" applyBorder="1" applyAlignment="1">
      <alignment horizontal="left"/>
    </xf>
    <xf numFmtId="0" fontId="7" fillId="2" borderId="21" xfId="0" applyFont="1" applyFill="1" applyBorder="1"/>
    <xf numFmtId="0" fontId="7" fillId="2" borderId="20" xfId="0" applyFont="1" applyFill="1" applyBorder="1"/>
    <xf numFmtId="0" fontId="10" fillId="2" borderId="0" xfId="0" applyFont="1" applyFill="1"/>
    <xf numFmtId="0" fontId="3" fillId="3" borderId="25" xfId="0" applyFont="1" applyFill="1" applyBorder="1"/>
    <xf numFmtId="0" fontId="3" fillId="3" borderId="20" xfId="0" applyFont="1" applyFill="1" applyBorder="1"/>
    <xf numFmtId="0" fontId="16" fillId="3" borderId="25" xfId="0" applyFont="1" applyFill="1" applyBorder="1"/>
    <xf numFmtId="0" fontId="8" fillId="3" borderId="26" xfId="0" applyFont="1" applyFill="1" applyBorder="1"/>
    <xf numFmtId="0" fontId="3" fillId="3" borderId="26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8" fillId="3" borderId="28" xfId="0" applyFont="1" applyFill="1" applyBorder="1"/>
    <xf numFmtId="0" fontId="3" fillId="3" borderId="22" xfId="0" applyFont="1" applyFill="1" applyBorder="1"/>
    <xf numFmtId="0" fontId="3" fillId="3" borderId="28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30" fillId="2" borderId="0" xfId="0" applyFont="1" applyFill="1"/>
    <xf numFmtId="0" fontId="0" fillId="2" borderId="0" xfId="0" applyFill="1"/>
    <xf numFmtId="0" fontId="9" fillId="2" borderId="0" xfId="0" applyFont="1" applyFill="1"/>
    <xf numFmtId="0" fontId="34" fillId="3" borderId="0" xfId="0" applyFont="1" applyFill="1"/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8" fillId="3" borderId="20" xfId="0" applyFont="1" applyFill="1" applyBorder="1"/>
    <xf numFmtId="0" fontId="35" fillId="0" borderId="0" xfId="1" applyAlignment="1" applyProtection="1">
      <alignment horizontal="left"/>
      <protection locked="0"/>
    </xf>
    <xf numFmtId="0" fontId="11" fillId="2" borderId="0" xfId="0" applyFont="1" applyFill="1"/>
    <xf numFmtId="0" fontId="37" fillId="0" borderId="0" xfId="0" applyFont="1"/>
    <xf numFmtId="0" fontId="2" fillId="2" borderId="0" xfId="0" applyFont="1" applyFill="1" applyProtection="1">
      <protection locked="0"/>
    </xf>
    <xf numFmtId="0" fontId="7" fillId="2" borderId="22" xfId="0" applyFont="1" applyFill="1" applyBorder="1" applyProtection="1">
      <protection locked="0"/>
    </xf>
    <xf numFmtId="0" fontId="7" fillId="2" borderId="23" xfId="0" applyFont="1" applyFill="1" applyBorder="1" applyProtection="1">
      <protection locked="0"/>
    </xf>
    <xf numFmtId="0" fontId="7" fillId="2" borderId="24" xfId="0" applyFont="1" applyFill="1" applyBorder="1" applyProtection="1">
      <protection locked="0"/>
    </xf>
    <xf numFmtId="0" fontId="19" fillId="2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2" fillId="2" borderId="9" xfId="0" applyFont="1" applyFill="1" applyBorder="1" applyAlignment="1" applyProtection="1">
      <alignment horizontal="center"/>
      <protection locked="0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0" fontId="2" fillId="2" borderId="9" xfId="0" quotePrefix="1" applyFont="1" applyFill="1" applyBorder="1" applyAlignment="1" applyProtection="1">
      <alignment horizontal="center"/>
      <protection locked="0"/>
    </xf>
    <xf numFmtId="0" fontId="2" fillId="6" borderId="9" xfId="0" applyFont="1" applyFill="1" applyBorder="1" applyAlignment="1" applyProtection="1">
      <alignment horizontal="center"/>
      <protection locked="0"/>
    </xf>
    <xf numFmtId="0" fontId="2" fillId="6" borderId="9" xfId="0" quotePrefix="1" applyFont="1" applyFill="1" applyBorder="1" applyAlignment="1" applyProtection="1">
      <alignment horizontal="center"/>
      <protection locked="0"/>
    </xf>
    <xf numFmtId="2" fontId="2" fillId="6" borderId="9" xfId="0" quotePrefix="1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horizontal="center"/>
      <protection locked="0"/>
    </xf>
    <xf numFmtId="0" fontId="2" fillId="2" borderId="0" xfId="0" quotePrefix="1" applyFont="1" applyFill="1" applyAlignment="1" applyProtection="1">
      <alignment horizontal="center"/>
      <protection locked="0"/>
    </xf>
    <xf numFmtId="2" fontId="2" fillId="2" borderId="0" xfId="0" quotePrefix="1" applyNumberFormat="1" applyFont="1" applyFill="1" applyAlignment="1" applyProtection="1">
      <alignment horizontal="center"/>
      <protection locked="0"/>
    </xf>
    <xf numFmtId="2" fontId="2" fillId="6" borderId="9" xfId="0" applyNumberFormat="1" applyFont="1" applyFill="1" applyBorder="1" applyAlignment="1" applyProtection="1">
      <alignment horizontal="center"/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2" fontId="2" fillId="4" borderId="9" xfId="0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 applyProtection="1">
      <alignment horizontal="center"/>
      <protection locked="0"/>
    </xf>
    <xf numFmtId="0" fontId="6" fillId="2" borderId="15" xfId="0" applyFont="1" applyFill="1" applyBorder="1" applyAlignment="1" applyProtection="1">
      <alignment horizontal="left"/>
      <protection locked="0"/>
    </xf>
    <xf numFmtId="0" fontId="9" fillId="2" borderId="16" xfId="0" applyFont="1" applyFill="1" applyBorder="1" applyAlignment="1" applyProtection="1">
      <alignment horizontal="left"/>
      <protection locked="0"/>
    </xf>
    <xf numFmtId="0" fontId="9" fillId="2" borderId="15" xfId="0" applyFont="1" applyFill="1" applyBorder="1" applyAlignment="1" applyProtection="1">
      <alignment horizontal="left"/>
      <protection locked="0"/>
    </xf>
    <xf numFmtId="0" fontId="2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9" xfId="0" quotePrefix="1" applyFont="1" applyFill="1" applyBorder="1" applyAlignment="1">
      <alignment horizontal="center"/>
    </xf>
    <xf numFmtId="2" fontId="2" fillId="6" borderId="9" xfId="0" quotePrefix="1" applyNumberFormat="1" applyFont="1" applyFill="1" applyBorder="1" applyAlignment="1">
      <alignment horizontal="center"/>
    </xf>
    <xf numFmtId="0" fontId="19" fillId="0" borderId="9" xfId="0" applyFont="1" applyBorder="1" applyAlignment="1">
      <alignment horizontal="center" vertical="center" wrapText="1"/>
    </xf>
    <xf numFmtId="2" fontId="2" fillId="4" borderId="9" xfId="0" applyNumberFormat="1" applyFont="1" applyFill="1" applyBorder="1" applyAlignment="1">
      <alignment horizontal="center"/>
    </xf>
    <xf numFmtId="0" fontId="33" fillId="2" borderId="35" xfId="0" applyFont="1" applyFill="1" applyBorder="1" applyAlignment="1">
      <alignment horizontal="center"/>
    </xf>
    <xf numFmtId="0" fontId="32" fillId="2" borderId="0" xfId="0" applyFont="1" applyFill="1"/>
    <xf numFmtId="0" fontId="33" fillId="2" borderId="9" xfId="0" applyFont="1" applyFill="1" applyBorder="1" applyAlignment="1">
      <alignment horizontal="center"/>
    </xf>
    <xf numFmtId="2" fontId="2" fillId="2" borderId="9" xfId="0" applyNumberFormat="1" applyFont="1" applyFill="1" applyBorder="1" applyAlignment="1">
      <alignment horizontal="center"/>
    </xf>
    <xf numFmtId="2" fontId="2" fillId="6" borderId="9" xfId="0" applyNumberFormat="1" applyFont="1" applyFill="1" applyBorder="1" applyAlignment="1">
      <alignment horizontal="center"/>
    </xf>
    <xf numFmtId="15" fontId="2" fillId="2" borderId="0" xfId="0" applyNumberFormat="1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34" fillId="3" borderId="0" xfId="0" applyFont="1" applyFill="1" applyAlignment="1">
      <alignment horizontal="center"/>
    </xf>
    <xf numFmtId="0" fontId="31" fillId="4" borderId="36" xfId="0" applyFont="1" applyFill="1" applyBorder="1" applyAlignment="1">
      <alignment horizontal="center"/>
    </xf>
    <xf numFmtId="0" fontId="31" fillId="4" borderId="0" xfId="0" applyFont="1" applyFill="1" applyAlignment="1">
      <alignment horizontal="center"/>
    </xf>
    <xf numFmtId="0" fontId="31" fillId="4" borderId="37" xfId="0" applyFont="1" applyFill="1" applyBorder="1" applyAlignment="1">
      <alignment horizontal="center"/>
    </xf>
    <xf numFmtId="0" fontId="31" fillId="4" borderId="32" xfId="0" applyFont="1" applyFill="1" applyBorder="1" applyAlignment="1">
      <alignment horizontal="center"/>
    </xf>
    <xf numFmtId="0" fontId="31" fillId="4" borderId="33" xfId="0" applyFont="1" applyFill="1" applyBorder="1" applyAlignment="1">
      <alignment horizontal="center"/>
    </xf>
    <xf numFmtId="0" fontId="31" fillId="4" borderId="34" xfId="0" applyFont="1" applyFill="1" applyBorder="1" applyAlignment="1">
      <alignment horizontal="center"/>
    </xf>
    <xf numFmtId="0" fontId="34" fillId="3" borderId="9" xfId="0" applyFont="1" applyFill="1" applyBorder="1" applyAlignment="1">
      <alignment horizontal="center"/>
    </xf>
    <xf numFmtId="0" fontId="19" fillId="2" borderId="0" xfId="0" applyFont="1" applyFill="1" applyAlignment="1">
      <alignment horizontal="center"/>
    </xf>
  </cellXfs>
  <cellStyles count="2">
    <cellStyle name="Normal" xfId="0" builtinId="0"/>
    <cellStyle name="Normal 2" xfId="1" xr:uid="{CD371453-D5A9-44C1-B142-CE73FD410400}"/>
  </cellStyles>
  <dxfs count="14">
    <dxf>
      <fill>
        <patternFill>
          <bgColor theme="5" tint="0.79998168889431442"/>
        </patternFill>
      </fill>
    </dxf>
    <dxf>
      <font>
        <color rgb="FFC0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C0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C0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FF1D8"/>
      <color rgb="FFF9CECB"/>
      <color rgb="FFFCE6E4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1:AH1069"/>
  <sheetViews>
    <sheetView tabSelected="1" zoomScale="70" zoomScaleNormal="70" workbookViewId="0">
      <selection activeCell="B167" sqref="B167"/>
    </sheetView>
  </sheetViews>
  <sheetFormatPr defaultColWidth="12.59765625" defaultRowHeight="15.75" customHeight="1"/>
  <cols>
    <col min="1" max="1" width="2.19921875" style="84" customWidth="1"/>
    <col min="2" max="2" width="19.796875" style="84" customWidth="1"/>
    <col min="3" max="3" width="12" style="84" customWidth="1"/>
    <col min="4" max="4" width="24.06640625" style="84" customWidth="1"/>
    <col min="5" max="5" width="12.265625" style="84" customWidth="1"/>
    <col min="6" max="6" width="13.73046875" style="84" customWidth="1"/>
    <col min="7" max="7" width="10.3984375" style="84" customWidth="1"/>
    <col min="8" max="8" width="11.06640625" style="84" customWidth="1"/>
    <col min="9" max="9" width="11.73046875" style="84" customWidth="1"/>
    <col min="10" max="10" width="5.59765625" style="84" customWidth="1"/>
    <col min="11" max="11" width="19.796875" style="84" customWidth="1"/>
    <col min="12" max="12" width="12" style="84" customWidth="1"/>
    <col min="13" max="13" width="24.06640625" style="84" customWidth="1"/>
    <col min="14" max="14" width="12.59765625" style="84"/>
    <col min="15" max="15" width="13.3984375" style="84" customWidth="1"/>
    <col min="16" max="16" width="10.59765625" style="84" customWidth="1"/>
    <col min="17" max="17" width="11.06640625" style="84" customWidth="1"/>
    <col min="18" max="18" width="11.73046875" style="84" customWidth="1"/>
    <col min="19" max="19" width="12.59765625" style="84" hidden="1" customWidth="1"/>
    <col min="20" max="20" width="26.3984375" style="84" hidden="1" customWidth="1"/>
    <col min="21" max="21" width="15.86328125" style="84" hidden="1" customWidth="1"/>
    <col min="22" max="22" width="4.6640625" style="84" customWidth="1"/>
    <col min="23" max="23" width="17" style="84" customWidth="1"/>
    <col min="24" max="24" width="18.796875" style="84" customWidth="1"/>
    <col min="25" max="25" width="22" style="84" customWidth="1"/>
    <col min="26" max="26" width="7.3984375" style="85" hidden="1" customWidth="1"/>
    <col min="27" max="30" width="12.59765625" style="84" hidden="1" customWidth="1"/>
    <col min="31" max="31" width="4.59765625" style="84" hidden="1" customWidth="1"/>
    <col min="32" max="32" width="10.6640625" style="84" customWidth="1"/>
    <col min="33" max="34" width="2.73046875" style="84" customWidth="1"/>
    <col min="35" max="16384" width="12.59765625" style="84"/>
  </cols>
  <sheetData>
    <row r="1" spans="2:34" s="4" customFormat="1" ht="6.4" customHeight="1">
      <c r="Z1" s="69"/>
    </row>
    <row r="2" spans="2:34" s="4" customFormat="1" ht="14.25" customHeight="1" thickBot="1">
      <c r="B2" s="68" t="s">
        <v>73</v>
      </c>
      <c r="F2" s="68" t="s">
        <v>75</v>
      </c>
      <c r="I2" s="68" t="s">
        <v>74</v>
      </c>
      <c r="J2" s="11"/>
      <c r="K2" s="11"/>
      <c r="L2" s="11"/>
      <c r="M2" s="11"/>
      <c r="N2" s="11"/>
      <c r="O2" s="11"/>
      <c r="P2" s="11"/>
      <c r="Q2" s="125"/>
      <c r="R2" s="125"/>
      <c r="S2" s="125"/>
      <c r="Z2" s="69"/>
    </row>
    <row r="3" spans="2:34" s="4" customFormat="1" ht="15.75" customHeight="1">
      <c r="B3" s="12" t="s">
        <v>21</v>
      </c>
      <c r="C3" s="101"/>
      <c r="D3" s="102"/>
      <c r="F3" s="12" t="s">
        <v>0</v>
      </c>
      <c r="G3" s="31">
        <f>SUM($F$26:$F$102)+SUM($O$26:$O$102)</f>
        <v>0</v>
      </c>
      <c r="I3" s="14" t="s">
        <v>54</v>
      </c>
      <c r="J3" s="47" t="s">
        <v>157</v>
      </c>
      <c r="K3" s="36" t="s">
        <v>36</v>
      </c>
      <c r="L3" s="36" t="s">
        <v>144</v>
      </c>
      <c r="M3" s="36" t="s">
        <v>135</v>
      </c>
      <c r="N3" s="36" t="s">
        <v>158</v>
      </c>
      <c r="O3" s="36" t="s">
        <v>91</v>
      </c>
      <c r="P3" s="36" t="s">
        <v>33</v>
      </c>
      <c r="Q3" s="37" t="s">
        <v>81</v>
      </c>
      <c r="R3" s="36" t="s">
        <v>53</v>
      </c>
      <c r="S3" s="39" t="s">
        <v>79</v>
      </c>
      <c r="T3" s="40" t="s">
        <v>80</v>
      </c>
      <c r="U3" s="40" t="s">
        <v>159</v>
      </c>
      <c r="W3" s="19" t="s">
        <v>25</v>
      </c>
      <c r="X3" s="20" t="s">
        <v>27</v>
      </c>
      <c r="Y3" s="21" t="s">
        <v>103</v>
      </c>
      <c r="Z3" s="69"/>
      <c r="AA3" s="16"/>
      <c r="AB3" s="41" t="s">
        <v>136</v>
      </c>
      <c r="AC3" s="41" t="s">
        <v>137</v>
      </c>
      <c r="AD3" s="41" t="s">
        <v>138</v>
      </c>
      <c r="AE3" s="41" t="s">
        <v>139</v>
      </c>
      <c r="AF3" s="41"/>
      <c r="AG3" s="41"/>
      <c r="AH3" s="41"/>
    </row>
    <row r="4" spans="2:34" s="4" customFormat="1" ht="15.75" customHeight="1">
      <c r="B4" s="55" t="s">
        <v>22</v>
      </c>
      <c r="C4" s="101"/>
      <c r="D4" s="102"/>
      <c r="F4" s="55" t="s">
        <v>36</v>
      </c>
      <c r="G4" s="31">
        <f>SUM($F$26:$F$93)+SUM($O$26:$O$93)</f>
        <v>0</v>
      </c>
      <c r="I4" s="64" t="e">
        <f>CONCATENATE(LEFT(C6,4),"-", LEFT(C6,4)+1)</f>
        <v>#VALUE!</v>
      </c>
      <c r="J4" s="45">
        <v>1</v>
      </c>
      <c r="K4" s="31">
        <f t="shared" ref="K4:K17" si="0">SUMIFS($F$26:$F$94,$B$26:$B$94,I4,$C$26:$C$94,J4)+SUMIFS($O$26:$O$94,$K$26:$K$94,I4,$L$26:$L$94,J4)</f>
        <v>0</v>
      </c>
      <c r="L4" s="31" t="str">
        <f>_xlfn.LET(
    _xlpm.prog,$C$7,
    _xlpm.cum,O4,
    _xlpm.load,K4+U4,
    _xlpm.sem,J4,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4" s="31" cm="1">
        <f t="array" ref="M4">SUMIFS($F$26:$F$94,$B$26:$B$94,I4,$C$26:$C$94,J4,$E$26:$E$94,"*Econ*")+SUMIFS($O$26:$O$94,$K$26:$K$94,I4,$L$26:$L$94,J4,$N$26:$N$94,"*Econ*")-SUM(SUMIFS($F$26:$F$94,$B$26:$B$94,I4,$C$26:$C$94,J4,$E$26:$E$94,{"Econ 11","Econ 100.1","Econ 100.2","Econ 190.1","Econ 190.2","*(-) Econ*","*(-)Econ*"}))-SUM(SUMIFS($O$26:$O$94,$K$26:$K$94,I4,$L$26:$L$94,J4,$N$26:$N$94,{"Econ 11","Econ 100.1","Econ 100.2","Econ 190.1","Econ 190.2","*(-) Econ*","*(-)Econ*"}))</f>
        <v>0</v>
      </c>
      <c r="N4" s="31" t="str" cm="1">
        <f t="array" ref="N4">IF(COUNTIFS($B$26:$B$94,I4,$C$26:$C$94,J4,$E$26:$E$94,"*Econ*")
+COUNTIFS($K$26:$K$94,I4,$L$26:$L$94,J4,$N$26:$N$94,"*Econ*")
-SUM(COUNTIFS($B$26:$B$94,I4,$C$26:$C$94,J4,$E$26:$E$94,
             IF(AND($C$7="BS Business Economics",O4&gt;100),{"Econ 11","Econ 100.1","Econ 100.2","Econ 190.1","Econ 190.2","*(-)Econ*","*(-) Econ*","Econ 122","Econ 123","Econ 167"},{"Econ 11","Econ 100.1","Econ 100.2","Econ 190.1","Econ 190.2","*(-)Econ*","*(-) Econ*","Econ 167"})))
-SUM(COUNTIFS($K$26:$K$94,I4,$L$26:$L$94,J4,$N$26:$N$94,
             IF(AND($C$7="BS Business Economics",O4&gt;100),{"Econ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4" s="31">
        <f>SUM($K$4:K4)</f>
        <v>0</v>
      </c>
      <c r="P4" s="32" t="e">
        <f>SUMIFS($P$26:$P$94,$K$26:$K$94,I4,$L$26:$L$94,J4)+SUMIFS($H$26:$H$94,$B$26:$B$94,I4,$C$26:$C$94,J4)/($K$4)</f>
        <v>#DIV/0!</v>
      </c>
      <c r="Q4" s="32">
        <f>IFERROR((SUM($T4:T$4))/(SUM($M4:M$4)),)</f>
        <v>0</v>
      </c>
      <c r="R4" s="31" t="e" cm="1">
        <f t="array" ref="R4">_xlfn.IFS(AND(P4&gt;2.5, Q4&gt;2.5), "PROBI", AND(P4&gt;2.5, Q4&lt;=2.5), "PROBI",AND(P4&lt;=2.5, Q4&gt;2.5), "PROBI",AND(P4&lt;=2.5, Q4&lt;=2.5), "GOOD")</f>
        <v>#DIV/0!</v>
      </c>
      <c r="S4" s="15">
        <f t="shared" ref="S4:S21" si="1">SUMIFS($H$26:$H$94,$B$26:$B$94,I4,$C$26:$C$94,J4)+SUMIFS($Q$26:$Q$94,$K$26:$K$94,I4,$L$26:$L$94,J4)</f>
        <v>0</v>
      </c>
      <c r="T4" s="16" cm="1">
        <f t="array" ref="T4">SUMIFS($H$26:$H$94,$B$26:$B$94,I4,$C$26:$C$94,J4,$E$26:$E$94,"*Econ*")+SUMIFS($Q$26:$Q$94,$K$26:$K$94,I4,$L$26:$L$94,J4,$N$26:$N$94,"*Econ*")-SUM(SUMIFS($H$26:$H$94,$B$26:$B$94,I4,$C$26:$C$94,J4,$E$26:$E$94,{"Econ 11","Econ 100.1","Econ 100.2","Econ 190.1","Econ 190.2","*(-) Econ*","*(-)Econ*"}))-SUM(SUMIFS($Q$26:$Q$94,$K$26:$K$94,I4,$L$26:$L$94,J4,$N$26:$N$94,{"Econ 11","Econ 100.1","Econ 100.2","Econ 190.1","Econ 190.2","*(-) Econ*","*(-)Econ*"}))</f>
        <v>0</v>
      </c>
      <c r="U4" s="16">
        <f t="shared" ref="U4:U21" si="2">SUMIFS($F$97:$F$102,$B$97:$B$102,I4,$C$97:$C$102,J4)+SUMIFS($O$97:$O$102,$K$97:$K$102,I4,$L$97:$L$102,J4)</f>
        <v>0</v>
      </c>
      <c r="W4" s="22" t="s">
        <v>99</v>
      </c>
      <c r="X4" s="4" t="s">
        <v>145</v>
      </c>
      <c r="Y4" s="23" t="s">
        <v>104</v>
      </c>
      <c r="Z4" s="69"/>
      <c r="AA4" s="42" t="s">
        <v>140</v>
      </c>
      <c r="AB4" s="43">
        <v>15</v>
      </c>
      <c r="AC4" s="43">
        <v>16</v>
      </c>
      <c r="AD4" s="43">
        <v>15</v>
      </c>
      <c r="AE4" s="43">
        <v>16</v>
      </c>
      <c r="AF4" s="43"/>
      <c r="AG4" s="43"/>
      <c r="AH4" s="43"/>
    </row>
    <row r="5" spans="2:34" s="4" customFormat="1" ht="15.75" customHeight="1">
      <c r="B5" s="55" t="s">
        <v>23</v>
      </c>
      <c r="C5" s="101"/>
      <c r="D5" s="102"/>
      <c r="F5" s="55" t="s">
        <v>1</v>
      </c>
      <c r="G5" s="32" t="e">
        <f>(SUM($H$26:$H$102)+SUM($Q$26:$Q$102))/(SUM($F$26:$F$102)+SUM($O$26:$O$102))</f>
        <v>#DIV/0!</v>
      </c>
      <c r="I5" s="65" t="e">
        <f>I4</f>
        <v>#VALUE!</v>
      </c>
      <c r="J5" s="44">
        <v>2</v>
      </c>
      <c r="K5" s="31">
        <f t="shared" si="0"/>
        <v>0</v>
      </c>
      <c r="L5" s="31" t="str">
        <f>_xlfn.LET(
    _xlpm.prog,$C$7,
    _xlpm.cum,O5,
    _xlpm.load,K5,
    _xlpm.sem,J5,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5" s="31" cm="1">
        <f t="array" ref="M5">SUMIFS($F$26:$F$94,$B$26:$B$94,I5,$C$26:$C$94,J5,$E$26:$E$94,"*Econ*")+SUMIFS($O$26:$O$94,$K$26:$K$94,I5,$L$26:$L$94,J5,$N$26:$N$94,"*Econ*")-SUM(SUMIFS($F$26:$F$94,$B$26:$B$94,I5,$C$26:$C$94,J5,$E$26:$E$94,{"Econ 11","Econ 100.1","Econ 100.2","Econ 190.1","Econ 190.2","*(-) Econ*","*(-)Econ*"}))-SUM(SUMIFS($O$26:$O$94,$K$26:$K$94,I5,$L$26:$L$94,J5,$N$26:$N$94,{"Econ 11","Econ 100.1","Econ 100.2","Econ 190.1","Econ 190.2","*(-) Econ*","*(-)Econ*"}))</f>
        <v>0</v>
      </c>
      <c r="N5" s="31" t="str" cm="1">
        <f t="array" ref="N5">IF(COUNTIFS($B$26:$B$94,I5,$C$26:$C$94,J5,$E$26:$E$94,"*Econ*")
+COUNTIFS($K$26:$K$94,I5,$L$26:$L$94,J5,$N$26:$N$94,"*Econ*")
-SUM(COUNTIFS($B$26:$B$94,I5,$C$26:$C$94,J5,$E$26:$E$94,
             IF(AND($C$7="BS Business Economics",O5&gt;100),{"Econ 11","Econ 100.1","Econ 100.2","Econ 190.1","Econ 190.2","*(-)Econ*","*(-) Econ*","Econ 122","Econ 123","Econ 167"},{"Econ 11","Econ 100.1","Econ 100.2","Econ 190.1","Econ 190.2","*(-)Econ*","*(-) Econ*","Econ 167"})))
-SUM(COUNTIFS($K$26:$K$94,I5,$L$26:$L$94,J5,$N$26:$N$94,
             IF(AND($C$7="BS Business Economics",O5&gt;100),{"Econ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5" s="31">
        <f>SUM($K$4:K5)</f>
        <v>0</v>
      </c>
      <c r="P5" s="32" t="e">
        <f>SUM($S$4:S5)/SUM($K$4:K5)</f>
        <v>#DIV/0!</v>
      </c>
      <c r="Q5" s="32">
        <f>IFERROR((SUM($T$4:T5))/(SUM($M$4:M5)),)</f>
        <v>0</v>
      </c>
      <c r="R5" s="31" t="e" cm="1">
        <f t="array" ref="R5">_xlfn.IFS(AND(P5&gt;2.5, Q5&gt;2.5), "PROBI", AND(P5&gt;2.5, Q5&lt;=2.5), "PROBI",AND(P5&lt;=2.5, Q5&gt;2.5), "PROBI",AND(P5&lt;=2.5, Q5&lt;=2.5), "GOOD")</f>
        <v>#DIV/0!</v>
      </c>
      <c r="S5" s="15">
        <f t="shared" si="1"/>
        <v>0</v>
      </c>
      <c r="T5" s="16" cm="1">
        <f t="array" ref="T5">SUMIFS($H$26:$H$94,$B$26:$B$94,I5,$C$26:$C$94,J5,$E$26:$E$94,"*Econ*")+SUMIFS($Q$26:$Q$94,$K$26:$K$94,I5,$L$26:$L$94,J5,$N$26:$N$94,"*Econ*")-SUM(SUMIFS($H$26:$H$94,$B$26:$B$94,I5,$C$26:$C$94,J5,$E$26:$E$94,{"Econ 11","Econ 100.1","Econ 100.2","Econ 190.1","Econ 190.2","*(-) Econ*","*(-)Econ*"}))-SUM(SUMIFS($Q$26:$Q$94,$K$26:$K$94,I5,$L$26:$L$94,J5,$N$26:$N$94,{"Econ 11","Econ 100.1","Econ 100.2","Econ 190.1","Econ 190.2","*(-) Econ*","*(-)Econ*"}))</f>
        <v>0</v>
      </c>
      <c r="U5" s="16">
        <f t="shared" si="2"/>
        <v>0</v>
      </c>
      <c r="W5" s="22" t="s">
        <v>105</v>
      </c>
      <c r="X5" s="4" t="s">
        <v>106</v>
      </c>
      <c r="Y5" s="23" t="s">
        <v>107</v>
      </c>
      <c r="Z5" s="69"/>
      <c r="AA5" s="42" t="s">
        <v>141</v>
      </c>
      <c r="AB5" s="43">
        <v>17</v>
      </c>
      <c r="AC5" s="43">
        <v>18</v>
      </c>
      <c r="AD5" s="43">
        <v>17</v>
      </c>
      <c r="AE5" s="43">
        <v>18</v>
      </c>
      <c r="AF5" s="43"/>
      <c r="AG5" s="43"/>
      <c r="AH5" s="43"/>
    </row>
    <row r="6" spans="2:34" s="4" customFormat="1" ht="15.75" customHeight="1">
      <c r="B6" s="33" t="s">
        <v>89</v>
      </c>
      <c r="C6" s="76"/>
      <c r="D6" s="102"/>
      <c r="F6" s="33" t="s">
        <v>33</v>
      </c>
      <c r="G6" s="32" t="e">
        <f>(SUM($H$26:$H$93)+SUM($Q$26:$Q$93))/(SUM($F$26:$F$93)+SUM($O$26:$O$93))</f>
        <v>#DIV/0!</v>
      </c>
      <c r="I6" s="65" t="e">
        <f>I4</f>
        <v>#VALUE!</v>
      </c>
      <c r="J6" s="44" t="s">
        <v>51</v>
      </c>
      <c r="K6" s="31">
        <f t="shared" si="0"/>
        <v>0</v>
      </c>
      <c r="L6" s="31" t="str">
        <f>IF((K6+U6)&lt;=6,"Normal Load","Overload")</f>
        <v>Normal Load</v>
      </c>
      <c r="M6" s="31" cm="1">
        <f t="array" ref="M6">SUMIFS($F$26:$F$94,$B$26:$B$94,I6,$C$26:$C$94,J6,$E$26:$E$94,"*Econ*")+SUMIFS($O$26:$O$94,$K$26:$K$94,I6,$L$26:$L$94,J6,$N$26:$N$94,"*Econ*")-SUM(SUMIFS($F$26:$F$94,$B$26:$B$94,I6,$C$26:$C$94,J6,$E$26:$E$94,{"Econ 11","Econ 100.1","Econ 100.2","Econ 190.1","Econ 190.2","*(-) Econ*","*(-)Econ*"}))-SUM(SUMIFS($O$26:$O$94,$K$26:$K$94,I6,$L$26:$L$94,J6,$N$26:$N$94,{"Econ 11","Econ 100.1","Econ 100.2","Econ 190.1","Econ 190.2","*(-) Econ*","*(-)Econ*"}))</f>
        <v>0</v>
      </c>
      <c r="N6" s="31" t="str" cm="1">
        <f t="array" ref="N6">IF(COUNTIFS($B$26:$B$94,I6,$C$26:$C$94,J6,$E$26:$E$94,"*Econ*")
+COUNTIFS($K$26:$K$94,I6,$L$26:$L$94,J6,$N$26:$N$94,"*Econ*")
-SUM(COUNTIFS($B$26:$B$94,I6,$C$26:$C$94,J6,$E$26:$E$94,
             IF(AND($C$7="BS Business Economics",O6&gt;100),{"Econ 11","Econ 100.1","Econ 100.2","Econ 190.1","Econ 190.2","*(-)Econ*","*(-) Econ*","Econ 122","Econ 123","Econ 167"},{"Econ 11","Econ 100.1","Econ 100.2","Econ 190.1","Econ 190.2","*(-)Econ*","*(-) Econ*","Econ 167"})))
-SUM(COUNTIFS($K$26:$K$94,I6,$L$26:$L$94,J6,$N$26:$N$94,
             IF(AND($C$7="BS Business Economics",O6&gt;100),{"Econ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6" s="31">
        <f>SUM($K$4:K6)</f>
        <v>0</v>
      </c>
      <c r="P6" s="32" t="e">
        <f>SUM($S$4:S6)/SUM($K$4:K6)</f>
        <v>#DIV/0!</v>
      </c>
      <c r="Q6" s="32">
        <f>IFERROR((SUM($T$4:T6))/(SUM($M$4:M6)),)</f>
        <v>0</v>
      </c>
      <c r="R6" s="31" t="e" cm="1">
        <f t="array" ref="R6">_xlfn.IFS(AND(P6&gt;2.5, Q6&gt;2.5), "PROBI", AND(P6&gt;2.5, Q6&lt;=2.5), "PROBI",AND(P6&lt;=2.5, Q6&gt;2.5), "PROBI",AND(P6&lt;=2.5, Q6&lt;=2.5), "GOOD")</f>
        <v>#DIV/0!</v>
      </c>
      <c r="S6" s="15">
        <f t="shared" si="1"/>
        <v>0</v>
      </c>
      <c r="T6" s="16" cm="1">
        <f t="array" ref="T6">SUMIFS($H$26:$H$94,$B$26:$B$94,I6,$C$26:$C$94,J6,$E$26:$E$94,"*Econ*")+SUMIFS($Q$26:$Q$94,$K$26:$K$94,I6,$L$26:$L$94,J6,$N$26:$N$94,"*Econ*")-SUM(SUMIFS($H$26:$H$94,$B$26:$B$94,I6,$C$26:$C$94,J6,$E$26:$E$94,{"Econ 11","Econ 100.1","Econ 100.2","Econ 190.1","Econ 190.2","*(-) Econ*","*(-)Econ*"}))-SUM(SUMIFS($Q$26:$Q$94,$K$26:$K$94,I6,$L$26:$L$94,J6,$N$26:$N$94,{"Econ 11","Econ 100.1","Econ 100.2","Econ 190.1","Econ 190.2","*(-) Econ*","*(-)Econ*"}))</f>
        <v>0</v>
      </c>
      <c r="U6" s="16">
        <f t="shared" si="2"/>
        <v>0</v>
      </c>
      <c r="W6" s="22" t="s">
        <v>108</v>
      </c>
      <c r="X6" s="4" t="s">
        <v>109</v>
      </c>
      <c r="Y6" s="23" t="s">
        <v>110</v>
      </c>
      <c r="Z6" s="69"/>
      <c r="AA6" s="42" t="s">
        <v>142</v>
      </c>
      <c r="AB6" s="43">
        <v>19</v>
      </c>
      <c r="AC6" s="43">
        <v>18</v>
      </c>
      <c r="AD6" s="43">
        <v>19</v>
      </c>
      <c r="AE6" s="43">
        <v>15</v>
      </c>
      <c r="AF6" s="43"/>
      <c r="AG6" s="43"/>
      <c r="AH6" s="43"/>
    </row>
    <row r="7" spans="2:34" s="4" customFormat="1" ht="15.75" customHeight="1">
      <c r="B7" s="33" t="s">
        <v>25</v>
      </c>
      <c r="C7" s="29" t="s">
        <v>105</v>
      </c>
      <c r="D7" s="30"/>
      <c r="F7" s="33" t="s">
        <v>34</v>
      </c>
      <c r="G7" s="32" t="str" cm="1">
        <f t="array" ref="G7">IFERROR((SUMIF($E$26:$E$93,"*Econ*",$H$26:$H$93)+SUMIF($N$26:$N$93,"*Econ*",$Q$26:$Q$93)-SUM(SUMIF($E$26:$E$93,{"Econ 11","Econ 100.1","Econ 100.2","Econ 190.1","Econ 190.2","*(-) Econ*","*(-)Econ*"},$H$26:$H$93))-SUM(SUMIF($N$26:$N$93,{"Econ 11","Econ 100.1","Econ 100.2","Econ 190.1","Econ 190.2","*(-) Econ*","*(-)Econ*"},$Q$26:$Q$93)))/(SUMIF($E$26:$E$93,"*Econ*",$F$26:$F$93)+SUMIF($N$26:$N$93,"*Econ*",$O$26:$O$93)-SUM(SUMIF($E$26:$E$93,{"Econ 11","Econ 100.1","Econ 100.2","Econ 190.1","Econ 190.2","*(-) Econ*","*(-)Econ*"},$F$26:$F$93)-SUM(SUMIF($N$26:$N$93,{"Econ 11","Econ 100.1","Econ 100.2","Econ 190.1","Econ 190.2","*(-) Econ*","*(-)Econ*"},$O$26:$O$93)))),"TBD")</f>
        <v>TBD</v>
      </c>
      <c r="I7" s="64" t="e">
        <f>CONCATENATE(LEFT(I4,4)+1,"-", LEFT(I4,4)+2)</f>
        <v>#VALUE!</v>
      </c>
      <c r="J7" s="44">
        <v>1</v>
      </c>
      <c r="K7" s="31">
        <f t="shared" si="0"/>
        <v>0</v>
      </c>
      <c r="L7" s="31" t="str">
        <f>_xlfn.LET(
    _xlpm.prog,$C$7,
    _xlpm.cum,O7,
    _xlpm.load,K7+U7,
    _xlpm.sem,J7,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7" s="31" cm="1">
        <f t="array" ref="M7">SUMIFS($F$26:$F$94,$B$26:$B$94,I7,$C$26:$C$94,J7,$E$26:$E$94,"*Econ*")+SUMIFS($O$26:$O$94,$K$26:$K$94,I7,$L$26:$L$94,J7,$N$26:$N$94,"*Econ*")-SUM(SUMIFS($F$26:$F$94,$B$26:$B$94,I7,$C$26:$C$94,J7,$E$26:$E$94,{"Econ 11","Econ 100.1","Econ 100.2","Econ 190.1","Econ 190.2","*(-) Econ*","*(-)Econ*"}))-SUM(SUMIFS($O$26:$O$94,$K$26:$K$94,I7,$L$26:$L$94,J7,$N$26:$N$94,{"Econ 11","Econ 100.1","Econ 100.2","Econ 190.1","Econ 190.2","*(-) Econ*","*(-)Econ*"}))</f>
        <v>0</v>
      </c>
      <c r="N7" s="31" t="str" cm="1">
        <f t="array" ref="N7">IF(COUNTIFS($B$26:$B$94,I7,$C$26:$C$94,J7,$E$26:$E$94,"*Econ*")
+COUNTIFS($K$26:$K$94,I7,$L$26:$L$94,J7,$N$26:$N$94,"*Econ*")
-SUM(COUNTIFS($B$26:$B$94,I7,$C$26:$C$94,J7,$E$26:$E$94,
             IF(AND($C$7="BS Business Economics",O7&gt;100),{"Econ 11","Econ 100.1","Econ 100.2","Econ 190.1","Econ 190.2","*(-)Econ*","*(-) Econ*","Econ 122","Econ 123","Econ 167"},{"Econ 11","Econ 100.1","Econ 100.2","Econ 190.1","Econ 190.2","*(-)Econ*","*(-) Econ*","Econ 167"})))
-SUM(COUNTIFS($K$26:$K$94,I7,$L$26:$L$94,J7,$N$26:$N$94,
             IF(AND($C$7="BS Business Economics",O7&gt;100),{"Econ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7" s="31">
        <f>SUM($K$4:K7)</f>
        <v>0</v>
      </c>
      <c r="P7" s="32" t="e">
        <f>SUM($S$4:S7)/SUM($K$4:K7)</f>
        <v>#DIV/0!</v>
      </c>
      <c r="Q7" s="32">
        <f>IFERROR((SUM($T$4:T7))/(SUM($M$4:M7)),)</f>
        <v>0</v>
      </c>
      <c r="R7" s="31" t="e" cm="1">
        <f t="array" ref="R7">_xlfn.IFS(AND(P7&gt;2.5, Q7&gt;2.5), "PROBI", AND(P7&gt;2.5, Q7&lt;=2.5), "PROBI",AND(P7&lt;=2.5, Q7&gt;2.5), "PROBI",AND(P7&lt;=2.5, Q7&lt;=2.5), "GOOD")</f>
        <v>#DIV/0!</v>
      </c>
      <c r="S7" s="15">
        <f t="shared" si="1"/>
        <v>0</v>
      </c>
      <c r="T7" s="16" cm="1">
        <f t="array" ref="T7">SUMIFS($H$26:$H$94,$B$26:$B$94,I7,$C$26:$C$94,J7,$E$26:$E$94,"*Econ*")+SUMIFS($Q$26:$Q$94,$K$26:$K$94,I7,$L$26:$L$94,J7,$N$26:$N$94,"*Econ*")-SUM(SUMIFS($H$26:$H$94,$B$26:$B$94,I7,$C$26:$C$94,J7,$E$26:$E$94,{"Econ 11","Econ 100.1","Econ 100.2","Econ 190.1","Econ 190.2","*(-) Econ*","*(-)Econ*"}))-SUM(SUMIFS($Q$26:$Q$94,$K$26:$K$94,I7,$L$26:$L$94,J7,$N$26:$N$94,{"Econ 11","Econ 100.1","Econ 100.2","Econ 190.1","Econ 190.2","*(-) Econ*","*(-)Econ*"}))</f>
        <v>0</v>
      </c>
      <c r="U7" s="16">
        <f t="shared" si="2"/>
        <v>0</v>
      </c>
      <c r="W7" s="22"/>
      <c r="X7" s="4" t="s">
        <v>111</v>
      </c>
      <c r="Y7" s="23" t="s">
        <v>112</v>
      </c>
      <c r="Z7" s="69"/>
      <c r="AA7" s="42" t="s">
        <v>143</v>
      </c>
      <c r="AB7" s="43">
        <v>15</v>
      </c>
      <c r="AC7" s="43">
        <v>15</v>
      </c>
      <c r="AD7" s="43">
        <v>18</v>
      </c>
      <c r="AE7" s="43">
        <v>15</v>
      </c>
      <c r="AF7" s="43"/>
      <c r="AG7" s="43"/>
      <c r="AH7" s="43"/>
    </row>
    <row r="8" spans="2:34" s="4" customFormat="1" ht="15.75" customHeight="1">
      <c r="B8" s="56" t="s">
        <v>24</v>
      </c>
      <c r="C8" s="29" t="s">
        <v>134</v>
      </c>
      <c r="D8" s="30"/>
      <c r="F8" s="56" t="s">
        <v>35</v>
      </c>
      <c r="G8" s="32" t="e" cm="1">
        <f t="array" ref="G8">(SUMIF($E$26:$E$93,"*Econ*",$H$26:$H$93)+SUMIF($N$26:$N$93,"*Econ*",$Q$26:$Q$93)-SUM(SUMIF($E$26:$E$93,{"Econ 190.1","Econ 190.2","*(-) Econ*","*(-)Econ*"},$H$26:$H$93))-SUM(SUMIF($N$26:$N$93,{"Econ 190.1","Econ 190.2","*(-) Econ*","*(-)Econ*"},$Q$26:$Q$93)))/(SUMIF($E$26:$E$93,"*Econ*",$F$26:$F$93)+SUMIF($N$26:$N$93,"*Econ*",$O$26:$O$93)-SUM(SUMIF($E$26:$E$93,{"Econ 190.1","Econ 190.2","*(-) Econ*","*(-)Econ*"},$F$26:$F$93)-SUM(SUMIF($N$26:$N$93,{"Econ 190.1","Econ 190.2","*(-) Econ*","*(-)Econ*"},$O$26:$O$93))))</f>
        <v>#DIV/0!</v>
      </c>
      <c r="I8" s="64" t="e">
        <f>I7</f>
        <v>#VALUE!</v>
      </c>
      <c r="J8" s="44">
        <v>2</v>
      </c>
      <c r="K8" s="31">
        <f t="shared" si="0"/>
        <v>0</v>
      </c>
      <c r="L8" s="31" t="str">
        <f>_xlfn.LET(
    _xlpm.prog,$C$7,
    _xlpm.cum,O8,
    _xlpm.load,K8,
    _xlpm.sem,J8,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8" s="31" cm="1">
        <f t="array" ref="M8">SUMIFS($F$26:$F$94,$B$26:$B$94,I8,$C$26:$C$94,J8,$E$26:$E$94,"*Econ*")+SUMIFS($O$26:$O$94,$K$26:$K$94,I8,$L$26:$L$94,J8,$N$26:$N$94,"*Econ*")-SUM(SUMIFS($F$26:$F$94,$B$26:$B$94,I8,$C$26:$C$94,J8,$E$26:$E$94,{"Econ 11","Econ 100.1","Econ 100.2","Econ 190.1","Econ 190.2","*(-) Econ*","*(-)Econ*"}))-SUM(SUMIFS($O$26:$O$94,$K$26:$K$94,I8,$L$26:$L$94,J8,$N$26:$N$94,{"Econ 11","Econ 100.1","Econ 100.2","Econ 190.1","Econ 190.2","*(-) Econ*","*(-)Econ*"}))</f>
        <v>0</v>
      </c>
      <c r="N8" s="31" t="str" cm="1">
        <f t="array" ref="N8">IF(COUNTIFS($B$26:$B$94,I8,$C$26:$C$94,J8,$E$26:$E$94,"*Econ*")
+COUNTIFS($K$26:$K$94,I8,$L$26:$L$94,J8,$N$26:$N$94,"*Econ*")
-SUM(COUNTIFS($B$26:$B$94,I8,$C$26:$C$94,J8,$E$26:$E$94,
             IF(AND($C$7="BS Business Economics",O8&gt;100),{"Econ 11","Econ 100.1","Econ 100.2","Econ 190.1","Econ 190.2","*(-)Econ*","*(-) Econ*","Econ 122","Econ 123","Econ 167"},{"Econ 11","Econ 100.1","Econ 100.2","Econ 190.1","Econ 190.2","*(-)Econ*","*(-) Econ*","Econ 167"})))
-SUM(COUNTIFS($K$26:$K$94,I8,$L$26:$L$94,J8,$N$26:$N$94,
             IF(AND($C$7="BS Business Economics",O8&gt;100),{"Econ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8" s="31">
        <f>SUM($K$4:K8)</f>
        <v>0</v>
      </c>
      <c r="P8" s="32" t="e">
        <f>SUM($S$4:S8)/SUM($K$4:K8)</f>
        <v>#DIV/0!</v>
      </c>
      <c r="Q8" s="32">
        <f>IFERROR((SUM($T$4:T8))/(SUM($M$4:M8)),)</f>
        <v>0</v>
      </c>
      <c r="R8" s="31" t="e" cm="1">
        <f t="array" ref="R8">_xlfn.IFS(AND(P8&gt;2.5, Q8&gt;2.5), "PROBI", AND(P8&gt;2.5, Q8&lt;=2.5), "PROBI",AND(P8&lt;=2.5, Q8&gt;2.5), "PROBI",AND(P8&lt;=2.5, Q8&lt;=2.5), "GOOD")</f>
        <v>#DIV/0!</v>
      </c>
      <c r="S8" s="15">
        <f t="shared" si="1"/>
        <v>0</v>
      </c>
      <c r="T8" s="16" cm="1">
        <f t="array" ref="T8">SUMIFS($H$26:$H$94,$B$26:$B$94,I8,$C$26:$C$94,J8,$E$26:$E$94,"*Econ*")+SUMIFS($Q$26:$Q$94,$K$26:$K$94,I8,$L$26:$L$94,J8,$N$26:$N$94,"*Econ*")-SUM(SUMIFS($H$26:$H$94,$B$26:$B$94,I8,$C$26:$C$94,J8,$E$26:$E$94,{"Econ 11","Econ 100.1","Econ 100.2","Econ 190.1","Econ 190.2","*(-) Econ*","*(-)Econ*"}))-SUM(SUMIFS($Q$26:$Q$94,$K$26:$K$94,I8,$L$26:$L$94,J8,$N$26:$N$94,{"Econ 11","Econ 100.1","Econ 100.2","Econ 190.1","Econ 190.2","*(-) Econ*","*(-)Econ*"}))</f>
        <v>0</v>
      </c>
      <c r="U8" s="16">
        <f t="shared" si="2"/>
        <v>0</v>
      </c>
      <c r="W8" s="22"/>
      <c r="X8" s="4" t="s">
        <v>113</v>
      </c>
      <c r="Y8" s="23" t="s">
        <v>114</v>
      </c>
      <c r="Z8" s="69"/>
      <c r="AA8" s="1"/>
      <c r="AB8" s="1"/>
      <c r="AC8" s="1"/>
      <c r="AD8" s="1"/>
    </row>
    <row r="9" spans="2:34" s="4" customFormat="1" ht="15.75" customHeight="1">
      <c r="B9" s="33" t="s">
        <v>26</v>
      </c>
      <c r="C9" s="29"/>
      <c r="D9" s="102"/>
      <c r="F9" s="33" t="s">
        <v>2</v>
      </c>
      <c r="G9" s="32" t="e">
        <f>(SUMIF($E$26:$E$93,"*Math*",$H$26:$H$93)+SUMIF($N$26:$N$93,"*Math*",$Q$26:$Q$93))/(SUMIF($E$26:$E$93,"*Math*",$F$26:$F$93)+SUMIF($N$26:$N$93,"*Math*",$O$26:$O$93))</f>
        <v>#DIV/0!</v>
      </c>
      <c r="I9" s="64" t="e">
        <f>I7</f>
        <v>#VALUE!</v>
      </c>
      <c r="J9" s="44" t="s">
        <v>51</v>
      </c>
      <c r="K9" s="31">
        <f t="shared" si="0"/>
        <v>0</v>
      </c>
      <c r="L9" s="31" t="str">
        <f>IF((K9+U9)&lt;=6,"Normal Load","Overload")</f>
        <v>Normal Load</v>
      </c>
      <c r="M9" s="31" cm="1">
        <f t="array" ref="M9">SUMIFS($F$26:$F$94,$B$26:$B$94,I9,$C$26:$C$94,J9,$E$26:$E$94,"*Econ*")+SUMIFS($O$26:$O$94,$K$26:$K$94,I9,$L$26:$L$94,J9,$N$26:$N$94,"*Econ*")-SUM(SUMIFS($F$26:$F$94,$B$26:$B$94,I9,$C$26:$C$94,J9,$E$26:$E$94,{"Econ 11","Econ 100.1","Econ 100.2","Econ 190.1","Econ 190.2","*(-) Econ*","*(-)Econ*"}))-SUM(SUMIFS($O$26:$O$94,$K$26:$K$94,I9,$L$26:$L$94,J9,$N$26:$N$94,{"Econ 11","Econ 100.1","Econ 100.2","Econ 190.1","Econ 190.2","*(-) Econ*","*(-)Econ*"}))</f>
        <v>0</v>
      </c>
      <c r="N9" s="31" t="str" cm="1">
        <f t="array" ref="N9">IF(COUNTIFS($B$26:$B$94,I9,$C$26:$C$94,J9,$E$26:$E$94,"*Econ*")
+COUNTIFS($K$26:$K$94,I9,$L$26:$L$94,J9,$N$26:$N$94,"*Econ*")
-SUM(COUNTIFS($B$26:$B$94,I9,$C$26:$C$94,J9,$E$26:$E$94,
             IF(AND($C$7="BS Business Economics",O9&gt;100),{"Econ 11","Econ 100.1","Econ 100.2","Econ 190.1","Econ 190.2","*(-)Econ*","*(-) Econ*","Econ 122","Econ 123","Econ 167"},{"Econ 11","Econ 100.1","Econ 100.2","Econ 190.1","Econ 190.2","*(-)Econ*","*(-) Econ*","Econ 167"})))
-SUM(COUNTIFS($K$26:$K$94,I9,$L$26:$L$94,J9,$N$26:$N$94,
             IF(AND($C$7="BS Business Economics",O9&gt;100),{"Econ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9" s="31">
        <f>SUM($K$4:K9)</f>
        <v>0</v>
      </c>
      <c r="P9" s="32" t="e">
        <f>SUM($S$4:S9)/SUM($K$4:K9)</f>
        <v>#DIV/0!</v>
      </c>
      <c r="Q9" s="32">
        <f>IFERROR((SUM($T$4:T9))/(SUM($M$4:M9)),)</f>
        <v>0</v>
      </c>
      <c r="R9" s="31" t="e" cm="1">
        <f t="array" ref="R9">_xlfn.IFS(AND(P9&gt;2.5, Q9&gt;2.5), "PROBI", AND(P9&gt;2.5, Q9&lt;=2.5), "PROBI",AND(P9&lt;=2.5, Q9&gt;2.5), "PROBI",AND(P9&lt;=2.5, Q9&lt;=2.5), "GOOD")</f>
        <v>#DIV/0!</v>
      </c>
      <c r="S9" s="15">
        <f t="shared" si="1"/>
        <v>0</v>
      </c>
      <c r="T9" s="16" cm="1">
        <f t="array" ref="T9">SUMIFS($H$26:$H$94,$B$26:$B$94,I9,$C$26:$C$94,J9,$E$26:$E$94,"*Econ*")+SUMIFS($Q$26:$Q$94,$K$26:$K$94,I9,$L$26:$L$94,J9,$N$26:$N$94,"*Econ*")-SUM(SUMIFS($H$26:$H$94,$B$26:$B$94,I9,$C$26:$C$94,J9,$E$26:$E$94,{"Econ 11","Econ 100.1","Econ 100.2","Econ 190.1","Econ 190.2","*(-) Econ*","*(-)Econ*"}))-SUM(SUMIFS($Q$26:$Q$94,$K$26:$K$94,I9,$L$26:$L$94,J9,$N$26:$N$94,{"Econ 11","Econ 100.1","Econ 100.2","Econ 190.1","Econ 190.2","*(-) Econ*","*(-)Econ*"}))</f>
        <v>0</v>
      </c>
      <c r="U9" s="16">
        <f t="shared" si="2"/>
        <v>0</v>
      </c>
      <c r="W9" s="22"/>
      <c r="X9" s="4" t="s">
        <v>115</v>
      </c>
      <c r="Y9" s="23" t="s">
        <v>116</v>
      </c>
      <c r="Z9" s="69"/>
      <c r="AA9" s="1"/>
      <c r="AB9" s="1"/>
      <c r="AC9" s="1"/>
      <c r="AD9" s="1"/>
    </row>
    <row r="10" spans="2:34" s="4" customFormat="1" ht="15.75" customHeight="1">
      <c r="B10" s="33" t="s">
        <v>29</v>
      </c>
      <c r="C10" s="101"/>
      <c r="D10" s="102"/>
      <c r="E10" s="1"/>
      <c r="F10" s="33" t="s">
        <v>56</v>
      </c>
      <c r="G10" s="18" t="str">
        <f>IF(C7="BS Business Economics", IF(G4&gt;100,"Senior",IF(G4&gt;66,"Junior",IF(G4&gt;31,"Sophomore",IF(G4&gt;=0,"Freshman")))), IF(C7="BS Economics", IF(G4&gt;103,"Senior",IF(G4&gt;66,"Junior",IF(G4&gt;31,"Sophomore",IF(G4&gt;=0,"Freshman")))),""))</f>
        <v>Freshman</v>
      </c>
      <c r="H10" s="1"/>
      <c r="I10" s="64" t="e">
        <f>CONCATENATE(LEFT(I7,4)+1,"-", LEFT(I7,4)+2)</f>
        <v>#VALUE!</v>
      </c>
      <c r="J10" s="44">
        <v>1</v>
      </c>
      <c r="K10" s="31">
        <f t="shared" si="0"/>
        <v>0</v>
      </c>
      <c r="L10" s="31" t="str">
        <f>_xlfn.LET(
    _xlpm.prog,$C$7,
    _xlpm.cum,O10,
    _xlpm.load,K10+U10,
    _xlpm.sem,J10,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0" s="31" cm="1">
        <f t="array" ref="M10">SUMIFS($F$26:$F$94,$B$26:$B$94,I10,$C$26:$C$94,J10,$E$26:$E$94,"*Econ*")+SUMIFS($O$26:$O$94,$K$26:$K$94,I10,$L$26:$L$94,J10,$N$26:$N$94,"*Econ*")-SUM(SUMIFS($F$26:$F$94,$B$26:$B$94,I10,$C$26:$C$94,J10,$E$26:$E$94,{"Econ 11","Econ 100.1","Econ 100.2","Econ 190.1","Econ 190.2","*(-) Econ*","*(-)Econ*"}))-SUM(SUMIFS($O$26:$O$94,$K$26:$K$94,I10,$L$26:$L$94,J10,$N$26:$N$94,{"Econ 11","Econ 100.1","Econ 100.2","Econ 190.1","Econ 190.2","*(-) Econ*","*(-)Econ*"}))</f>
        <v>0</v>
      </c>
      <c r="N10" s="31" t="str" cm="1">
        <f t="array" ref="N10">IF(COUNTIFS($B$26:$B$94,I10,$C$26:$C$94,J10,$E$26:$E$94,"*Econ*")
+COUNTIFS($K$26:$K$94,I10,$L$26:$L$94,J10,$N$26:$N$94,"*Econ*")
-SUM(COUNTIFS($B$26:$B$94,I10,$C$26:$C$94,J10,$E$26:$E$94,
             IF(AND($C$7="BS Business Economics",O10&gt;100),{"Econ 11","Econ 100.1","Econ 100.2","Econ 190.1","Econ 190.2","*(-)Econ*","*(-) Econ*","Econ 122","Econ 123","Econ 167"},{"Econ 11","Econ 100.1","Econ 100.2","Econ 190.1","Econ 190.2","*(-)Econ*","*(-) Econ*","Econ 167"})))
-SUM(COUNTIFS($K$26:$K$94,I10,$L$26:$L$94,J10,$N$26:$N$94,
             IF(AND($C$7="BS Business Economics",O10&gt;100),{"Econ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0" s="31">
        <f>SUM($K$4:K10)</f>
        <v>0</v>
      </c>
      <c r="P10" s="32" t="e">
        <f>SUM($S$4:S10)/SUM($K$4:K10)</f>
        <v>#DIV/0!</v>
      </c>
      <c r="Q10" s="32">
        <f>IFERROR((SUM($T$4:T10))/(SUM($M$4:M10)),)</f>
        <v>0</v>
      </c>
      <c r="R10" s="31" t="e" cm="1">
        <f t="array" ref="R10">_xlfn.IFS(AND(P10&gt;2.5, Q10&gt;2.5), "PROBI", AND(P10&gt;2.5, Q10&lt;=2.5), "PROBI",AND(P10&lt;=2.5, Q10&gt;2.5), "PROBI",AND(P10&lt;=2.5, Q10&lt;=2.5), "GOOD")</f>
        <v>#DIV/0!</v>
      </c>
      <c r="S10" s="15">
        <f t="shared" si="1"/>
        <v>0</v>
      </c>
      <c r="T10" s="16" cm="1">
        <f t="array" ref="T10">SUMIFS($H$26:$H$94,$B$26:$B$94,I10,$C$26:$C$94,J10,$E$26:$E$94,"*Econ*")+SUMIFS($Q$26:$Q$94,$K$26:$K$94,I10,$L$26:$L$94,J10,$N$26:$N$94,"*Econ*")-SUM(SUMIFS($H$26:$H$94,$B$26:$B$94,I10,$C$26:$C$94,J10,$E$26:$E$94,{"Econ 11","Econ 100.1","Econ 100.2","Econ 190.1","Econ 190.2","*(-) Econ*","*(-)Econ*"}))-SUM(SUMIFS($Q$26:$Q$94,$K$26:$K$94,I10,$L$26:$L$94,J10,$N$26:$N$94,{"Econ 11","Econ 100.1","Econ 100.2","Econ 190.1","Econ 190.2","*(-) Econ*","*(-)Econ*"}))</f>
        <v>0</v>
      </c>
      <c r="U10" s="16">
        <f t="shared" si="2"/>
        <v>0</v>
      </c>
      <c r="W10" s="22"/>
      <c r="X10" s="4" t="s">
        <v>117</v>
      </c>
      <c r="Y10" s="23" t="s">
        <v>118</v>
      </c>
      <c r="Z10" s="69"/>
      <c r="AA10" s="1"/>
      <c r="AB10" s="1"/>
      <c r="AC10" s="1"/>
      <c r="AD10" s="1"/>
    </row>
    <row r="11" spans="2:34" s="4" customFormat="1" ht="15.75" customHeight="1">
      <c r="B11" s="75" t="s">
        <v>220</v>
      </c>
      <c r="C11" s="101"/>
      <c r="D11" s="102"/>
      <c r="E11" s="1"/>
      <c r="F11" s="59" t="s">
        <v>57</v>
      </c>
      <c r="G11" s="18" t="e">
        <f>IF(G6&lt;=1.2,"Summa",IF(G6&lt;=1.45,"Magna",IF(G6&lt;=1.75,"Cum Laude",IF(G6&lt;=2,"Dean's List",IF(G6&gt;2,"NA")))))</f>
        <v>#DIV/0!</v>
      </c>
      <c r="H11" s="1"/>
      <c r="I11" s="64" t="e">
        <f>I10</f>
        <v>#VALUE!</v>
      </c>
      <c r="J11" s="44">
        <v>2</v>
      </c>
      <c r="K11" s="31">
        <f t="shared" si="0"/>
        <v>0</v>
      </c>
      <c r="L11" s="31" t="str">
        <f>_xlfn.LET(
    _xlpm.prog,$C$7,
    _xlpm.cum,O11,
    _xlpm.load,K11,
    _xlpm.sem,J11,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1" s="31" cm="1">
        <f t="array" ref="M11">SUMIFS($F$26:$F$94,$B$26:$B$94,I11,$C$26:$C$94,J11,$E$26:$E$94,"*Econ*")+SUMIFS($O$26:$O$94,$K$26:$K$94,I11,$L$26:$L$94,J11,$N$26:$N$94,"*Econ*")-SUM(SUMIFS($F$26:$F$94,$B$26:$B$94,I11,$C$26:$C$94,J11,$E$26:$E$94,{"Econ 11","Econ 100.1","Econ 100.2","Econ 190.1","Econ 190.2","*(-) Econ*","*(-)Econ*"}))-SUM(SUMIFS($O$26:$O$94,$K$26:$K$94,I11,$L$26:$L$94,J11,$N$26:$N$94,{"Econ 11","Econ 100.1","Econ 100.2","Econ 190.1","Econ 190.2","*(-) Econ*","*(-)Econ*"}))</f>
        <v>0</v>
      </c>
      <c r="N11" s="31" t="str" cm="1">
        <f t="array" ref="N11">IF(COUNTIFS($B$26:$B$94,I11,$C$26:$C$94,J11,$E$26:$E$94,"*Econ*")
+COUNTIFS($K$26:$K$94,I11,$L$26:$L$94,J11,$N$26:$N$94,"*Econ*")
-SUM(COUNTIFS($B$26:$B$94,I11,$C$26:$C$94,J11,$E$26:$E$94,
             IF(AND($C$7="BS Business Economics",O11&gt;100),{"Econ 11","Econ 100.1","Econ 100.2","Econ 190.1","Econ 190.2","*(-)Econ*","*(-) Econ*","Econ 122","Econ 123","Econ 167"},{"Econ 11","Econ 100.1","Econ 100.2","Econ 190.1","Econ 190.2","*(-)Econ*","*(-) Econ*","Econ 167"})))
-SUM(COUNTIFS($K$26:$K$94,I11,$L$26:$L$94,J11,$N$26:$N$94,
             IF(AND($C$7="BS Business Economics",O11&gt;100),{"Econ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1" s="31">
        <f>SUM($K$4:K11)</f>
        <v>0</v>
      </c>
      <c r="P11" s="32" t="e">
        <f>SUM($S$4:S11)/SUM($K$4:K11)</f>
        <v>#DIV/0!</v>
      </c>
      <c r="Q11" s="32">
        <f>IFERROR((SUM($T$4:T11))/(SUM($M$4:M11)),)</f>
        <v>0</v>
      </c>
      <c r="R11" s="31" t="e" cm="1">
        <f t="array" ref="R11">_xlfn.IFS(AND(P11&gt;2.5, Q11&gt;2.5), "PROBI", AND(P11&gt;2.5, Q11&lt;=2.5), "PROBI",AND(P11&lt;=2.5, Q11&gt;2.5), "PROBI",AND(P11&lt;=2.5, Q11&lt;=2.5), "GOOD")</f>
        <v>#DIV/0!</v>
      </c>
      <c r="S11" s="15">
        <f t="shared" si="1"/>
        <v>0</v>
      </c>
      <c r="T11" s="16" cm="1">
        <f t="array" ref="T11">SUMIFS($H$26:$H$94,$B$26:$B$94,I11,$C$26:$C$94,J11,$E$26:$E$94,"*Econ*")+SUMIFS($Q$26:$Q$94,$K$26:$K$94,I11,$L$26:$L$94,J11,$N$26:$N$94,"*Econ*")-SUM(SUMIFS($H$26:$H$94,$B$26:$B$94,I11,$C$26:$C$94,J11,$E$26:$E$94,{"Econ 11","Econ 100.1","Econ 100.2","Econ 190.1","Econ 190.2","*(-) Econ*","*(-)Econ*"}))-SUM(SUMIFS($Q$26:$Q$94,$K$26:$K$94,I11,$L$26:$L$94,J11,$N$26:$N$94,{"Econ 11","Econ 100.1","Econ 100.2","Econ 190.1","Econ 190.2","*(-) Econ*","*(-)Econ*"}))</f>
        <v>0</v>
      </c>
      <c r="U11" s="16">
        <f t="shared" si="2"/>
        <v>0</v>
      </c>
      <c r="W11" s="22"/>
      <c r="X11" s="4" t="s">
        <v>119</v>
      </c>
      <c r="Y11" s="23" t="s">
        <v>120</v>
      </c>
      <c r="Z11" s="69"/>
      <c r="AA11" s="1"/>
      <c r="AB11" s="1"/>
      <c r="AC11" s="1"/>
      <c r="AD11" s="1"/>
    </row>
    <row r="12" spans="2:34" s="4" customFormat="1" ht="15.75" customHeight="1">
      <c r="B12" s="55" t="s">
        <v>28</v>
      </c>
      <c r="C12" s="101"/>
      <c r="D12" s="102"/>
      <c r="E12" s="1"/>
      <c r="F12" s="13"/>
      <c r="G12" s="1"/>
      <c r="H12" s="1"/>
      <c r="I12" s="64" t="e">
        <f>I10</f>
        <v>#VALUE!</v>
      </c>
      <c r="J12" s="44" t="s">
        <v>51</v>
      </c>
      <c r="K12" s="31">
        <f t="shared" si="0"/>
        <v>0</v>
      </c>
      <c r="L12" s="31" t="str">
        <f>IF((K12+U12)&lt;=6,"Normal Load","Overload")</f>
        <v>Normal Load</v>
      </c>
      <c r="M12" s="31" cm="1">
        <f t="array" ref="M12">SUMIFS($F$26:$F$94,$B$26:$B$94,I12,$C$26:$C$94,J12,$E$26:$E$94,"*Econ*")+SUMIFS($O$26:$O$94,$K$26:$K$94,I12,$L$26:$L$94,J12,$N$26:$N$94,"*Econ*")-SUM(SUMIFS($F$26:$F$94,$B$26:$B$94,I12,$C$26:$C$94,J12,$E$26:$E$94,{"Econ 11","Econ 100.1","Econ 100.2","Econ 190.1","Econ 190.2","*(-) Econ*","*(-)Econ*"}))-SUM(SUMIFS($O$26:$O$94,$K$26:$K$94,I12,$L$26:$L$94,J12,$N$26:$N$94,{"Econ 11","Econ 100.1","Econ 100.2","Econ 190.1","Econ 190.2","*(-) Econ*","*(-)Econ*"}))</f>
        <v>0</v>
      </c>
      <c r="N12" s="31" t="str" cm="1">
        <f t="array" ref="N12">IF(COUNTIFS($B$26:$B$94,I12,$C$26:$C$94,J12,$E$26:$E$94,"*Econ*")
+COUNTIFS($K$26:$K$94,I12,$L$26:$L$94,J12,$N$26:$N$94,"*Econ*")
-SUM(COUNTIFS($B$26:$B$94,I12,$C$26:$C$94,J12,$E$26:$E$94,
             IF(AND($C$7="BS Business Economics",O12&gt;100),{"Econ 11","Econ 100.1","Econ 100.2","Econ 190.1","Econ 190.2","*(-)Econ*","*(-) Econ*","Econ 122","Econ 123","Econ 167"},{"Econ 11","Econ 100.1","Econ 100.2","Econ 190.1","Econ 190.2","*(-)Econ*","*(-) Econ*","Econ 167"})))
-SUM(COUNTIFS($K$26:$K$94,I12,$L$26:$L$94,J12,$N$26:$N$94,
             IF(AND($C$7="BS Business Economics",O12&gt;100),{"Econ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2" s="31">
        <f>SUM($K$4:K12)</f>
        <v>0</v>
      </c>
      <c r="P12" s="32" t="e">
        <f>SUM($S$4:S12)/SUM($K$4:K12)</f>
        <v>#DIV/0!</v>
      </c>
      <c r="Q12" s="32">
        <f>IFERROR((SUM($T$4:T12))/(SUM($M$4:M12)),)</f>
        <v>0</v>
      </c>
      <c r="R12" s="31" t="e" cm="1">
        <f t="array" ref="R12">_xlfn.IFS(AND(P12&gt;2.5, Q12&gt;2.5), "PROBI", AND(P12&gt;2.5, Q12&lt;=2.5), "PROBI",AND(P12&lt;=2.5, Q12&gt;2.5), "PROBI",AND(P12&lt;=2.5, Q12&lt;=2.5), "GOOD")</f>
        <v>#DIV/0!</v>
      </c>
      <c r="S12" s="15">
        <f t="shared" si="1"/>
        <v>0</v>
      </c>
      <c r="T12" s="16" cm="1">
        <f t="array" ref="T12">SUMIFS($H$26:$H$94,$B$26:$B$94,I12,$C$26:$C$94,J12,$E$26:$E$94,"*Econ*")+SUMIFS($Q$26:$Q$94,$K$26:$K$94,I12,$L$26:$L$94,J12,$N$26:$N$94,"*Econ*")-SUM(SUMIFS($H$26:$H$94,$B$26:$B$94,I12,$C$26:$C$94,J12,$E$26:$E$94,{"Econ 11","Econ 100.1","Econ 100.2","Econ 190.1","Econ 190.2","*(-) Econ*","*(-)Econ*"}))-SUM(SUMIFS($Q$26:$Q$94,$K$26:$K$94,I12,$L$26:$L$94,J12,$N$26:$N$94,{"Econ 11","Econ 100.1","Econ 100.2","Econ 190.1","Econ 190.2","*(-) Econ*","*(-)Econ*"}))</f>
        <v>0</v>
      </c>
      <c r="U12" s="16">
        <f t="shared" si="2"/>
        <v>0</v>
      </c>
      <c r="W12" s="22"/>
      <c r="X12" s="4" t="s">
        <v>121</v>
      </c>
      <c r="Y12" s="24" t="s">
        <v>122</v>
      </c>
      <c r="Z12" s="69"/>
      <c r="AA12" s="1"/>
      <c r="AB12" s="1"/>
      <c r="AC12" s="1"/>
      <c r="AD12" s="1"/>
    </row>
    <row r="13" spans="2:34" s="4" customFormat="1" ht="15.75" customHeight="1">
      <c r="B13" s="55" t="s">
        <v>219</v>
      </c>
      <c r="C13" s="103"/>
      <c r="D13" s="102"/>
      <c r="E13" s="1"/>
      <c r="F13" s="60" t="s">
        <v>6</v>
      </c>
      <c r="G13" s="61" t="s">
        <v>86</v>
      </c>
      <c r="H13" s="1"/>
      <c r="I13" s="64" t="e">
        <f>CONCATENATE(LEFT(I10,4)+1,"-", LEFT(I10,4)+2)</f>
        <v>#VALUE!</v>
      </c>
      <c r="J13" s="44">
        <v>1</v>
      </c>
      <c r="K13" s="31">
        <f t="shared" si="0"/>
        <v>0</v>
      </c>
      <c r="L13" s="31" t="str">
        <f>_xlfn.LET(
    _xlpm.prog,$C$7,
    _xlpm.cum,O13,
    _xlpm.load,K13+U13,
    _xlpm.sem,J13,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3" s="31" cm="1">
        <f t="array" ref="M13">SUMIFS($F$26:$F$94,$B$26:$B$94,I13,$C$26:$C$94,J13,$E$26:$E$94,"*Econ*")+SUMIFS($O$26:$O$94,$K$26:$K$94,I13,$L$26:$L$94,J13,$N$26:$N$94,"*Econ*")-SUM(SUMIFS($F$26:$F$94,$B$26:$B$94,I13,$C$26:$C$94,J13,$E$26:$E$94,{"Econ 11","Econ 100.1","Econ 100.2","Econ 190.1","Econ 190.2","*(-) Econ*","*(-)Econ*"}))-SUM(SUMIFS($O$26:$O$94,$K$26:$K$94,I13,$L$26:$L$94,J13,$N$26:$N$94,{"Econ 11","Econ 100.1","Econ 100.2","Econ 190.1","Econ 190.2","*(-) Econ*","*(-)Econ*"}))</f>
        <v>0</v>
      </c>
      <c r="N13" s="31" t="str" cm="1">
        <f t="array" ref="N13">IF(COUNTIFS($B$26:$B$94,I13,$C$26:$C$94,J13,$E$26:$E$94,"*Econ*")
+COUNTIFS($K$26:$K$94,I13,$L$26:$L$94,J13,$N$26:$N$94,"*Econ*")
-SUM(COUNTIFS($B$26:$B$94,I13,$C$26:$C$94,J13,$E$26:$E$94,
             IF(AND($C$7="BS Business Economics",O13&gt;100),{"Econ 11","Econ 100.1","Econ 100.2","Econ 190.1","Econ 190.2","*(-)Econ*","*(-) Econ*","Econ 122","Econ 123","Econ 167"},{"Econ 11","Econ 100.1","Econ 100.2","Econ 190.1","Econ 190.2","*(-)Econ*","*(-) Econ*","Econ 167"})))
-SUM(COUNTIFS($K$26:$K$94,I13,$L$26:$L$94,J13,$N$26:$N$94,
             IF(AND($C$7="BS Business Economics",O13&gt;100),{"Econ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3" s="31">
        <f>SUM($K$4:K13)</f>
        <v>0</v>
      </c>
      <c r="P13" s="32" t="e">
        <f>SUM($S$4:S13)/SUM($K$4:K13)</f>
        <v>#DIV/0!</v>
      </c>
      <c r="Q13" s="32">
        <f>IFERROR((SUM($T$4:T13))/(SUM($M$4:M13)),)</f>
        <v>0</v>
      </c>
      <c r="R13" s="31" t="e" cm="1">
        <f t="array" ref="R13">_xlfn.IFS(AND(P13&gt;2.5, Q13&gt;2.5), "PROBI", AND(P13&gt;2.5, Q13&lt;=2.5), "PROBI",AND(P13&lt;=2.5, Q13&gt;2.5), "PROBI",AND(P13&lt;=2.5, Q13&lt;=2.5), "GOOD")</f>
        <v>#DIV/0!</v>
      </c>
      <c r="S13" s="15">
        <f t="shared" si="1"/>
        <v>0</v>
      </c>
      <c r="T13" s="16" cm="1">
        <f t="array" ref="T13">SUMIFS($H$26:$H$94,$B$26:$B$94,I13,$C$26:$C$94,J13,$E$26:$E$94,"*Econ*")+SUMIFS($Q$26:$Q$94,$K$26:$K$94,I13,$L$26:$L$94,J13,$N$26:$N$94,"*Econ*")-SUM(SUMIFS($H$26:$H$94,$B$26:$B$94,I13,$C$26:$C$94,J13,$E$26:$E$94,{"Econ 11","Econ 100.1","Econ 100.2","Econ 190.1","Econ 190.2","*(-) Econ*","*(-)Econ*"}))-SUM(SUMIFS($Q$26:$Q$94,$K$26:$K$94,I13,$L$26:$L$94,J13,$N$26:$N$94,{"Econ 11","Econ 100.1","Econ 100.2","Econ 190.1","Econ 190.2","*(-) Econ*","*(-)Econ*"}))</f>
        <v>0</v>
      </c>
      <c r="U13" s="16">
        <f t="shared" si="2"/>
        <v>0</v>
      </c>
      <c r="W13" s="25" t="s">
        <v>24</v>
      </c>
      <c r="X13" s="26" t="s">
        <v>52</v>
      </c>
      <c r="Y13" s="27" t="s">
        <v>146</v>
      </c>
      <c r="Z13" s="69"/>
      <c r="AA13" s="1"/>
      <c r="AB13" s="1"/>
      <c r="AC13" s="1"/>
      <c r="AD13" s="1"/>
    </row>
    <row r="14" spans="2:34" s="4" customFormat="1" ht="15.75" customHeight="1">
      <c r="B14" s="55" t="s">
        <v>52</v>
      </c>
      <c r="C14" s="103"/>
      <c r="D14" s="102"/>
      <c r="E14" s="1"/>
      <c r="F14" s="18" t="s">
        <v>60</v>
      </c>
      <c r="G14" s="28" t="str" cm="1">
        <f t="array" ref="G14">IFERROR(CONCATENATE(INDEX(B40:B50,MATCH(1,(E40:E50=F14)*(I40:I50="Take 1"),0)),"-",INDEX(C40:C50,MATCH(1,(E40:E50=F14)*(I40:I50="Take 1"),0))),CONCATENATE(B41,"-",C41))</f>
        <v>-</v>
      </c>
      <c r="H14" s="1"/>
      <c r="I14" s="64" t="e">
        <f>I13</f>
        <v>#VALUE!</v>
      </c>
      <c r="J14" s="46">
        <v>2</v>
      </c>
      <c r="K14" s="31">
        <f t="shared" si="0"/>
        <v>0</v>
      </c>
      <c r="L14" s="31" t="str">
        <f>_xlfn.LET(
    _xlpm.prog,$C$7,
    _xlpm.cum,O14,
    _xlpm.load,K14,
    _xlpm.sem,J14,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4" s="31" cm="1">
        <f t="array" ref="M14">SUMIFS($F$26:$F$94,$B$26:$B$94,I14,$C$26:$C$94,J14,$E$26:$E$94,"*Econ*")+SUMIFS($O$26:$O$94,$K$26:$K$94,I14,$L$26:$L$94,J14,$N$26:$N$94,"*Econ*")-SUM(SUMIFS($F$26:$F$94,$B$26:$B$94,I14,$C$26:$C$94,J14,$E$26:$E$94,{"Econ 11","Econ 100.1","Econ 100.2","Econ 190.1","Econ 190.2","*(-) Econ*","*(-)Econ*"}))-SUM(SUMIFS($O$26:$O$94,$K$26:$K$94,I14,$L$26:$L$94,J14,$N$26:$N$94,{"Econ 11","Econ 100.1","Econ 100.2","Econ 190.1","Econ 190.2","*(-) Econ*","*(-)Econ*"}))</f>
        <v>0</v>
      </c>
      <c r="N14" s="31" t="str" cm="1">
        <f t="array" ref="N14">IF(COUNTIFS($B$26:$B$94,I14,$C$26:$C$94,J14,$E$26:$E$94,"*Econ*")
+COUNTIFS($K$26:$K$94,I14,$L$26:$L$94,J14,$N$26:$N$94,"*Econ*")
-SUM(COUNTIFS($B$26:$B$94,I14,$C$26:$C$94,J14,$E$26:$E$94,
             IF(AND($C$7="BS Business Economics",O14&gt;100),{"Econ 11","Econ 100.1","Econ 100.2","Econ 190.1","Econ 190.2","*(-)Econ*","*(-) Econ*","Econ 122","Econ 123","Econ 167"},{"Econ 11","Econ 100.1","Econ 100.2","Econ 190.1","Econ 190.2","*(-)Econ*","*(-) Econ*","Econ 167"})))
-SUM(COUNTIFS($K$26:$K$94,I14,$L$26:$L$94,J14,$N$26:$N$94,
             IF(AND($C$7="BS Business Economics",O14&gt;100),{"Econ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4" s="31">
        <f>SUM($K$4:K14)</f>
        <v>0</v>
      </c>
      <c r="P14" s="32" t="e">
        <f>SUM($S$4:S14)/SUM($K$4:K14)</f>
        <v>#DIV/0!</v>
      </c>
      <c r="Q14" s="32">
        <f>IFERROR((SUM($T$4:T14))/(SUM($M$4:M14)),)</f>
        <v>0</v>
      </c>
      <c r="R14" s="31" t="e" cm="1">
        <f t="array" ref="R14">_xlfn.IFS(AND(P14&gt;2.5, Q14&gt;2.5), "PROBI", AND(P14&gt;2.5, Q14&lt;=2.5), "PROBI",AND(P14&lt;=2.5, Q14&gt;2.5), "PROBI",AND(P14&lt;=2.5, Q14&lt;=2.5), "GOOD")</f>
        <v>#DIV/0!</v>
      </c>
      <c r="S14" s="15">
        <f t="shared" si="1"/>
        <v>0</v>
      </c>
      <c r="T14" s="16" cm="1">
        <f t="array" ref="T14">SUMIFS($H$26:$H$94,$B$26:$B$94,I14,$C$26:$C$94,J14,$E$26:$E$94,"*Econ*")+SUMIFS($Q$26:$Q$94,$K$26:$K$94,I14,$L$26:$L$94,J14,$N$26:$N$94,"*Econ*")-SUM(SUMIFS($H$26:$H$94,$B$26:$B$94,I14,$C$26:$C$94,J14,$E$26:$E$94,{"Econ 11","Econ 100.1","Econ 100.2","Econ 190.1","Econ 190.2","*(-) Econ*","*(-)Econ*"}))-SUM(SUMIFS($Q$26:$Q$94,$K$26:$K$94,I14,$L$26:$L$94,J14,$N$26:$N$94,{"Econ 11","Econ 100.1","Econ 100.2","Econ 190.1","Econ 190.2","*(-) Econ*","*(-)Econ*"}))</f>
        <v>0</v>
      </c>
      <c r="U14" s="16">
        <f t="shared" si="2"/>
        <v>0</v>
      </c>
      <c r="W14" s="48" t="s">
        <v>123</v>
      </c>
      <c r="X14" s="49" t="s">
        <v>124</v>
      </c>
      <c r="Y14" s="50" t="s">
        <v>147</v>
      </c>
      <c r="Z14" s="69"/>
      <c r="AA14" s="1"/>
      <c r="AB14" s="1"/>
      <c r="AC14" s="1"/>
      <c r="AD14" s="1"/>
    </row>
    <row r="15" spans="2:34" s="4" customFormat="1" ht="15.75" customHeight="1">
      <c r="B15" s="55" t="s">
        <v>94</v>
      </c>
      <c r="C15" s="103"/>
      <c r="D15" s="102"/>
      <c r="E15" s="1"/>
      <c r="F15" s="18" t="s">
        <v>61</v>
      </c>
      <c r="G15" s="28" t="str" cm="1">
        <f t="array" ref="G15">IFERROR(CONCATENATE(INDEX(B40:B50,MATCH(1,(E40:E50=F15)*(I41:I51="Take 1"),0)),"-",INDEX(C40:C50,MATCH(1,(E40:E50=F15)*(I41:I51="Take 1"),0))),CONCATENATE(B42,"-",C42))</f>
        <v>-</v>
      </c>
      <c r="H15" s="1"/>
      <c r="I15" s="64" t="e">
        <f>I13</f>
        <v>#VALUE!</v>
      </c>
      <c r="J15" s="46" t="s">
        <v>51</v>
      </c>
      <c r="K15" s="31">
        <f t="shared" si="0"/>
        <v>0</v>
      </c>
      <c r="L15" s="31" t="str">
        <f>IF((K15+U15)&lt;=6,"Normal Load","Overload")</f>
        <v>Normal Load</v>
      </c>
      <c r="M15" s="31" cm="1">
        <f t="array" ref="M15">SUMIFS($F$26:$F$94,$B$26:$B$94,I15,$C$26:$C$94,J15,$E$26:$E$94,"*Econ*")+SUMIFS($O$26:$O$94,$K$26:$K$94,I15,$L$26:$L$94,J15,$N$26:$N$94,"*Econ*")-SUM(SUMIFS($F$26:$F$94,$B$26:$B$94,I15,$C$26:$C$94,J15,$E$26:$E$94,{"Econ 11","Econ 100.1","Econ 100.2","Econ 190.1","Econ 190.2","*(-) Econ*","*(-)Econ*"}))-SUM(SUMIFS($O$26:$O$94,$K$26:$K$94,I15,$L$26:$L$94,J15,$N$26:$N$94,{"Econ 11","Econ 100.1","Econ 100.2","Econ 190.1","Econ 190.2","*(-) Econ*","*(-)Econ*"}))</f>
        <v>0</v>
      </c>
      <c r="N15" s="31" t="str" cm="1">
        <f t="array" ref="N15">IF(COUNTIFS($B$26:$B$94,I15,$C$26:$C$94,J15,$E$26:$E$94,"*Econ*")
+COUNTIFS($K$26:$K$94,I15,$L$26:$L$94,J15,$N$26:$N$94,"*Econ*")
-SUM(COUNTIFS($B$26:$B$94,I15,$C$26:$C$94,J15,$E$26:$E$94,
             IF(AND($C$7="BS Business Economics",O15&gt;100),{"Econ 11","Econ 100.1","Econ 100.2","Econ 190.1","Econ 190.2","*(-)Econ*","*(-) Econ*","Econ 122","Econ 123","Econ 167"},{"Econ 11","Econ 100.1","Econ 100.2","Econ 190.1","Econ 190.2","*(-)Econ*","*(-) Econ*","Econ 167"})))
-SUM(COUNTIFS($K$26:$K$94,I15,$L$26:$L$94,J15,$N$26:$N$94,
             IF(AND($C$7="BS Business Economics",O15&gt;100),{"Econ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5" s="31">
        <f>SUM($K$4:K15)</f>
        <v>0</v>
      </c>
      <c r="P15" s="32" t="e">
        <f>SUM($S$4:S15)/SUM($K$4:K15)</f>
        <v>#DIV/0!</v>
      </c>
      <c r="Q15" s="32">
        <f>IFERROR((SUM($T$4:T15))/(SUM($M$4:M15)),)</f>
        <v>0</v>
      </c>
      <c r="R15" s="31" t="e" cm="1">
        <f t="array" ref="R15">_xlfn.IFS(AND(P15&gt;2.5, Q15&gt;2.5), "PROBI", AND(P15&gt;2.5, Q15&lt;=2.5), "PROBI",AND(P15&lt;=2.5, Q15&gt;2.5), "PROBI",AND(P15&lt;=2.5, Q15&lt;=2.5), "GOOD")</f>
        <v>#DIV/0!</v>
      </c>
      <c r="S15" s="15">
        <f t="shared" si="1"/>
        <v>0</v>
      </c>
      <c r="T15" s="16" cm="1">
        <f t="array" ref="T15">SUMIFS($H$26:$H$94,$B$26:$B$94,I15,$C$26:$C$94,J15,$E$26:$E$94,"*Econ*")+SUMIFS($Q$26:$Q$94,$K$26:$K$94,I15,$L$26:$L$94,J15,$N$26:$N$94,"*Econ*")-SUM(SUMIFS($H$26:$H$94,$B$26:$B$94,I15,$C$26:$C$94,J15,$E$26:$E$94,{"Econ 11","Econ 100.1","Econ 100.2","Econ 190.1","Econ 190.2","*(-) Econ*","*(-)Econ*"}))-SUM(SUMIFS($Q$26:$Q$94,$K$26:$K$94,I15,$L$26:$L$94,J15,$N$26:$N$94,{"Econ 11","Econ 100.1","Econ 100.2","Econ 190.1","Econ 190.2","*(-) Econ*","*(-)Econ*"}))</f>
        <v>0</v>
      </c>
      <c r="U15" s="16">
        <f t="shared" si="2"/>
        <v>0</v>
      </c>
      <c r="W15" s="51" t="s">
        <v>125</v>
      </c>
      <c r="X15" s="4" t="s">
        <v>126</v>
      </c>
      <c r="Y15" s="52" t="s">
        <v>148</v>
      </c>
      <c r="Z15" s="69"/>
      <c r="AA15" s="1"/>
      <c r="AB15" s="1"/>
      <c r="AC15" s="1"/>
      <c r="AD15" s="1"/>
    </row>
    <row r="16" spans="2:34" s="4" customFormat="1" ht="15.75" customHeight="1">
      <c r="B16" s="55" t="s">
        <v>30</v>
      </c>
      <c r="C16" s="103"/>
      <c r="D16" s="102"/>
      <c r="E16" s="1"/>
      <c r="F16" s="18" t="s">
        <v>66</v>
      </c>
      <c r="G16" s="28" t="str" cm="1">
        <f t="array" ref="G16">CONCATENATE(INDEX(K40:K50,MATCH(1,(N40:N50=F16)*(P40:P50&lt;&gt;5)*(P40:P50&lt;&gt;4)*(P40:P50&lt;&gt;"INC")*(P40:P50&lt;&gt;"DRP"),0)),"-",INDEX(L40:L50,MATCH(1,(N40:N50=F16)*(P40:P50&lt;&gt;5)*(P40:P50&lt;&gt;4)*(P40:P50&lt;&gt;"INC")*(P40:P50&lt;&gt;"DRP"),0)))</f>
        <v>-</v>
      </c>
      <c r="H16" s="1"/>
      <c r="I16" s="64" t="e">
        <f>CONCATENATE(LEFT(I13,4)+1,"-", LEFT(I13,4)+2)</f>
        <v>#VALUE!</v>
      </c>
      <c r="J16" s="44">
        <v>1</v>
      </c>
      <c r="K16" s="38">
        <f t="shared" si="0"/>
        <v>0</v>
      </c>
      <c r="L16" s="38" t="str">
        <f>_xlfn.LET(
    _xlpm.prog,$C$7,
    _xlpm.cum,O16,
    _xlpm.load,K16+U16,
    _xlpm.sem,J16,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6" s="38" cm="1">
        <f t="array" ref="M16">SUMIFS($F$26:$F$94,$B$26:$B$94,I16,$C$26:$C$94,J16,$E$26:$E$94,"*Econ*")+SUMIFS($O$26:$O$94,$K$26:$K$94,I16,$L$26:$L$94,J16,$N$26:$N$94,"*Econ*")-SUM(SUMIFS($F$26:$F$94,$B$26:$B$94,I16,$C$26:$C$94,J16,$E$26:$E$94,{"Econ 11","Econ 100.1","Econ 100.2","Econ 190.1","Econ 190.2","*(-) Econ*","*(-)Econ*"}))-SUM(SUMIFS($O$26:$O$94,$K$26:$K$94,I16,$L$26:$L$94,J16,$N$26:$N$94,{"Econ 11","Econ 100.1","Econ 100.2","Econ 190.1","Econ 190.2","*(-) Econ*","*(-)Econ*"}))</f>
        <v>0</v>
      </c>
      <c r="N16" s="38" t="str" cm="1">
        <f t="array" ref="N16">IF(COUNTIFS($B$26:$B$94,I16,$C$26:$C$94,J16,$E$26:$E$94,"*Econ*")
+COUNTIFS($K$26:$K$94,I16,$L$26:$L$94,J16,$N$26:$N$94,"*Econ*")
-SUM(COUNTIFS($B$26:$B$94,I16,$C$26:$C$94,J16,$E$26:$E$94,
             IF(AND($C$7="BS Business Economics",O16&gt;100),{"Econ 11","Econ 100.1","Econ 100.2","Econ 190.1","Econ 190.2","*(-)Econ*","*(-) Econ*","Econ 122","Econ 123","Econ 167"},{"Econ 11","Econ 100.1","Econ 100.2","Econ 190.1","Econ 190.2","*(-)Econ*","*(-) Econ*","Econ 167"})))
-SUM(COUNTIFS($K$26:$K$94,I16,$L$26:$L$94,J16,$N$26:$N$94,
             IF(AND($C$7="BS Business Economics",O16&gt;100),{"Econ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6" s="38">
        <f>SUM($K$4:K16)</f>
        <v>0</v>
      </c>
      <c r="P16" s="35" t="e">
        <f>SUM($S$4:S16)/SUM($K$4:K16)</f>
        <v>#DIV/0!</v>
      </c>
      <c r="Q16" s="35">
        <f>IFERROR((SUM($T$4:T16))/(SUM($M$4:M16)),)</f>
        <v>0</v>
      </c>
      <c r="R16" s="35" t="e" cm="1">
        <f t="array" ref="R16">_xlfn.IFS(AND(P16&gt;2.5, Q16&gt;2.5), "PROBI", AND(P16&gt;2.5, Q16&lt;=2.5), "PROBI",AND(P16&lt;=2.5, Q16&gt;2.5), "PROBI",AND(P16&lt;=2.5, Q16&lt;=2.5), "GOOD")</f>
        <v>#DIV/0!</v>
      </c>
      <c r="S16" s="15">
        <f t="shared" si="1"/>
        <v>0</v>
      </c>
      <c r="T16" s="16" cm="1">
        <f t="array" ref="T16">SUMIFS($H$26:$H$94,$B$26:$B$94,I16,$C$26:$C$94,J16,$E$26:$E$94,"*Econ*")+SUMIFS($Q$26:$Q$94,$K$26:$K$94,I16,$L$26:$L$94,J16,$N$26:$N$94,"*Econ*")-SUM(SUMIFS($H$26:$H$94,$B$26:$B$94,I16,$C$26:$C$94,J16,$E$26:$E$94,{"Econ 11","Econ 100.1","Econ 100.2","Econ 190.1","Econ 190.2","*(-) Econ*","*(-)Econ*"}))-SUM(SUMIFS($Q$26:$Q$94,$K$26:$K$94,I16,$L$26:$L$94,J16,$N$26:$N$94,{"Econ 11","Econ 100.1","Econ 100.2","Econ 190.1","Econ 190.2","*(-) Econ*","*(-)Econ*"}))</f>
        <v>0</v>
      </c>
      <c r="U16" s="16">
        <f t="shared" si="2"/>
        <v>0</v>
      </c>
      <c r="W16" s="53" t="s">
        <v>127</v>
      </c>
      <c r="X16" s="4" t="s">
        <v>128</v>
      </c>
      <c r="Y16" s="52" t="s">
        <v>149</v>
      </c>
      <c r="Z16" s="69"/>
      <c r="AA16" s="1"/>
      <c r="AB16" s="1"/>
      <c r="AC16" s="1"/>
    </row>
    <row r="17" spans="2:29" s="4" customFormat="1" ht="15.75" customHeight="1">
      <c r="B17" s="55" t="s">
        <v>31</v>
      </c>
      <c r="C17" s="103"/>
      <c r="D17" s="102"/>
      <c r="E17" s="1"/>
      <c r="F17" s="18" t="s">
        <v>71</v>
      </c>
      <c r="G17" s="28" t="str" cm="1">
        <f t="array" ref="G17">CONCATENATE(INDEX(B55:B63,MATCH(1,(E55:E63=F17)*(G55:G63&lt;&gt;5)*(G55:G63&lt;&gt;4)*(G55:G63&lt;&gt;"INC")*(G55:G63&lt;&gt;"DRP"),0)),"-",INDEX(C55:C63,MATCH(1,(E55:E63=F17)*(G55:G63&lt;&gt;5)*(G55:G63&lt;&gt;4)*(G55:G63&lt;&gt;"INC")*(G55:G63&lt;&gt;"DRP"),0)))</f>
        <v>-</v>
      </c>
      <c r="H17" s="1"/>
      <c r="I17" s="64" t="e">
        <f>I16</f>
        <v>#VALUE!</v>
      </c>
      <c r="J17" s="44">
        <v>2</v>
      </c>
      <c r="K17" s="38">
        <f t="shared" si="0"/>
        <v>0</v>
      </c>
      <c r="L17" s="38" t="str">
        <f>_xlfn.LET(
    _xlpm.prog,$C$7,
    _xlpm.cum,O17,
    _xlpm.load,K17,
    _xlpm.sem,J17,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7" s="38" cm="1">
        <f t="array" ref="M17">SUMIFS($F$26:$F$94,$B$26:$B$94,I17,$C$26:$C$94,J17,$E$26:$E$94,"*Econ*")+SUMIFS($O$26:$O$94,$K$26:$K$94,I17,$L$26:$L$94,J17,$N$26:$N$94,"*Econ*")-SUM(SUMIFS($F$26:$F$94,$B$26:$B$94,I17,$C$26:$C$94,J17,$E$26:$E$94,{"Econ 11","Econ 100.1","Econ 100.2","Econ 190.1","Econ 190.2","*(-) Econ*","*(-)Econ*"}))-SUM(SUMIFS($O$26:$O$94,$K$26:$K$94,I17,$L$26:$L$94,J17,$N$26:$N$94,{"Econ 11","Econ 100.1","Econ 100.2","Econ 190.1","Econ 190.2","*(-) Econ*","*(-)Econ*"}))</f>
        <v>0</v>
      </c>
      <c r="N17" s="38" t="str" cm="1">
        <f t="array" ref="N17">IF(COUNTIFS($B$26:$B$94,I17,$C$26:$C$94,J17,$E$26:$E$94,"*Econ*")
+COUNTIFS($K$26:$K$94,I17,$L$26:$L$94,J17,$N$26:$N$94,"*Econ*")
-SUM(COUNTIFS($B$26:$B$94,I17,$C$26:$C$94,J17,$E$26:$E$94,
             IF(AND($C$7="BS Business Economics",O17&gt;100),{"Econ 11","Econ 100.1","Econ 100.2","Econ 190.1","Econ 190.2","*(-)Econ*","*(-) Econ*","Econ 122","Econ 123","Econ 167"},{"Econ 11","Econ 100.1","Econ 100.2","Econ 190.1","Econ 190.2","*(-)Econ*","*(-) Econ*","Econ 167"})))
-SUM(COUNTIFS($K$26:$K$94,I17,$L$26:$L$94,J17,$N$26:$N$94,
             IF(AND($C$7="BS Business Economics",O17&gt;100),{"Econ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7" s="38">
        <f>SUM($K$4:K17)</f>
        <v>0</v>
      </c>
      <c r="P17" s="35" t="e">
        <f>SUM($S$4:S17)/SUM($K$4:K17)</f>
        <v>#DIV/0!</v>
      </c>
      <c r="Q17" s="35">
        <f>IFERROR((SUM($T$4:T17))/(SUM($M$4:M17)),)</f>
        <v>0</v>
      </c>
      <c r="R17" s="35" t="e" cm="1">
        <f t="array" ref="R17">_xlfn.IFS(AND(P17&gt;2.5, Q17&gt;2.5), "PROBI", AND(P17&gt;2.5, Q17&lt;=2.5), "PROBI",AND(P17&lt;=2.5, Q17&gt;2.5), "PROBI",AND(P17&lt;=2.5, Q17&lt;=2.5), "GOOD")</f>
        <v>#DIV/0!</v>
      </c>
      <c r="S17" s="15">
        <f t="shared" si="1"/>
        <v>0</v>
      </c>
      <c r="T17" s="16" cm="1">
        <f t="array" ref="T17">SUMIFS($H$26:$H$94,$B$26:$B$94,I17,$C$26:$C$94,J17,$E$26:$E$94,"*Econ*")+SUMIFS($Q$26:$Q$94,$K$26:$K$94,I17,$L$26:$L$94,J17,$N$26:$N$94,"*Econ*")-SUM(SUMIFS($H$26:$H$94,$B$26:$B$94,I17,$C$26:$C$94,J17,$E$26:$E$94,{"Econ 11","Econ 100.1","Econ 100.2","Econ 190.1","Econ 190.2","*(-) Econ*","*(-)Econ*"}))-SUM(SUMIFS($Q$26:$Q$94,$K$26:$K$94,I17,$L$26:$L$94,J17,$N$26:$N$94,{"Econ 11","Econ 100.1","Econ 100.2","Econ 190.1","Econ 190.2","*(-) Econ*","*(-)Econ*"}))</f>
        <v>0</v>
      </c>
      <c r="U17" s="16">
        <f t="shared" si="2"/>
        <v>0</v>
      </c>
      <c r="W17" s="53" t="s">
        <v>129</v>
      </c>
      <c r="X17" s="4" t="s">
        <v>130</v>
      </c>
      <c r="Y17" s="52" t="s">
        <v>150</v>
      </c>
      <c r="Z17" s="69"/>
      <c r="AA17" s="1"/>
      <c r="AB17" s="1"/>
      <c r="AC17" s="1"/>
    </row>
    <row r="18" spans="2:29" s="4" customFormat="1" ht="15.75" customHeight="1">
      <c r="B18" s="55" t="s">
        <v>90</v>
      </c>
      <c r="C18" s="103"/>
      <c r="D18" s="102"/>
      <c r="E18" s="1"/>
      <c r="F18" s="33"/>
      <c r="G18" s="33"/>
      <c r="H18" s="1"/>
      <c r="I18" s="64" t="e">
        <f>I16</f>
        <v>#VALUE!</v>
      </c>
      <c r="J18" s="46" t="s">
        <v>51</v>
      </c>
      <c r="K18" s="38"/>
      <c r="L18" s="38"/>
      <c r="M18" s="38"/>
      <c r="N18" s="38"/>
      <c r="O18" s="38"/>
      <c r="P18" s="35"/>
      <c r="Q18" s="35"/>
      <c r="R18" s="35"/>
      <c r="S18" s="15">
        <f t="shared" si="1"/>
        <v>0</v>
      </c>
      <c r="T18" s="16" cm="1">
        <f t="array" ref="T18">SUMIFS($H$26:$H$94,$B$26:$B$94,I18,$C$26:$C$94,J18,$E$26:$E$94,"*Econ*")+SUMIFS($Q$26:$Q$94,$K$26:$K$94,I18,$L$26:$L$94,J18,$N$26:$N$94,"*Econ*")-SUM(SUMIFS($H$26:$H$94,$B$26:$B$94,I18,$C$26:$C$94,J18,$E$26:$E$94,{"Econ 11","Econ 100.1","Econ 100.2","Econ 190.1","Econ 190.2","*(-) Econ*","*(-)Econ*"}))-SUM(SUMIFS($Q$26:$Q$94,$K$26:$K$94,I18,$L$26:$L$94,J18,$N$26:$N$94,{"Econ 11","Econ 100.1","Econ 100.2","Econ 190.1","Econ 190.2","*(-) Econ*","*(-)Econ*"}))</f>
        <v>0</v>
      </c>
      <c r="U18" s="16">
        <f t="shared" si="2"/>
        <v>0</v>
      </c>
      <c r="W18" s="53" t="s">
        <v>131</v>
      </c>
      <c r="Y18" s="52" t="s">
        <v>151</v>
      </c>
      <c r="Z18" s="69"/>
      <c r="AA18" s="1"/>
      <c r="AB18" s="1"/>
      <c r="AC18" s="1"/>
    </row>
    <row r="19" spans="2:29" s="4" customFormat="1" ht="15.75" customHeight="1">
      <c r="B19" s="33" t="s">
        <v>32</v>
      </c>
      <c r="C19" s="103"/>
      <c r="D19" s="102"/>
      <c r="E19" s="1"/>
      <c r="F19" s="62" t="s">
        <v>88</v>
      </c>
      <c r="G19" s="17" t="str" cm="1">
        <f t="array" ref="G19">IFERROR(INDEX($P$4:$P$21,MATCH(TRUE,$O$4:$O$21&gt;=IF($C$7="BS Business Economics",100,IF($C$7="BS Economics",103,0)),0)),"TBD")</f>
        <v>TBD</v>
      </c>
      <c r="H19" s="1"/>
      <c r="I19" s="64" t="e">
        <f>CONCATENATE(LEFT(I16,4)+1,"-", LEFT(I16,4)+2)</f>
        <v>#VALUE!</v>
      </c>
      <c r="J19" s="44">
        <v>1</v>
      </c>
      <c r="K19" s="38"/>
      <c r="L19" s="38"/>
      <c r="M19" s="38"/>
      <c r="N19" s="38"/>
      <c r="O19" s="38"/>
      <c r="P19" s="35"/>
      <c r="Q19" s="35"/>
      <c r="R19" s="35"/>
      <c r="S19" s="15">
        <f t="shared" si="1"/>
        <v>0</v>
      </c>
      <c r="T19" s="16" cm="1">
        <f t="array" ref="T19">SUMIFS($H$26:$H$94,$B$26:$B$94,I19,$C$26:$C$94,J19,$E$26:$E$94,"*Econ*")+SUMIFS($Q$26:$Q$94,$K$26:$K$94,I19,$L$26:$L$94,J19,$N$26:$N$94,"*Econ*")-SUM(SUMIFS($H$26:$H$94,$B$26:$B$94,I19,$C$26:$C$94,J19,$E$26:$E$94,{"Econ 11","Econ 100.1","Econ 100.2","Econ 190.1","Econ 190.2","*(-) Econ*","*(-)Econ*"}))-SUM(SUMIFS($Q$26:$Q$94,$K$26:$K$94,I19,$L$26:$L$94,J19,$N$26:$N$94,{"Econ 11","Econ 100.1","Econ 100.2","Econ 190.1","Econ 190.2","*(-) Econ*","*(-)Econ*"}))</f>
        <v>0</v>
      </c>
      <c r="U19" s="16">
        <f t="shared" si="2"/>
        <v>0</v>
      </c>
      <c r="W19" s="53" t="s">
        <v>100</v>
      </c>
      <c r="Y19" s="52" t="s">
        <v>152</v>
      </c>
      <c r="Z19" s="69"/>
      <c r="AA19" s="1"/>
      <c r="AB19" s="1"/>
      <c r="AC19" s="1"/>
    </row>
    <row r="20" spans="2:29" s="4" customFormat="1" ht="15.75" customHeight="1">
      <c r="B20" s="57" t="s">
        <v>85</v>
      </c>
      <c r="C20" s="103"/>
      <c r="D20" s="102"/>
      <c r="E20" s="1"/>
      <c r="F20" s="62" t="s">
        <v>92</v>
      </c>
      <c r="G20" s="17" t="str" cm="1">
        <f t="array" ref="G20">IFERROR(INDEX($Q$4:$Q$21,MATCH(TRUE,$O$4:$O$21&gt;=IF($C$7="BS Business Economics",100,IF($C$7="BS Economics",103,0)),0)),"TBD")</f>
        <v>TBD</v>
      </c>
      <c r="H20" s="1"/>
      <c r="I20" s="64" t="e">
        <f>I19</f>
        <v>#VALUE!</v>
      </c>
      <c r="J20" s="44">
        <v>2</v>
      </c>
      <c r="K20" s="38"/>
      <c r="L20" s="38"/>
      <c r="M20" s="38"/>
      <c r="N20" s="38"/>
      <c r="O20" s="38"/>
      <c r="P20" s="35"/>
      <c r="Q20" s="35"/>
      <c r="R20" s="35"/>
      <c r="S20" s="15">
        <f t="shared" si="1"/>
        <v>0</v>
      </c>
      <c r="T20" s="16" cm="1">
        <f t="array" ref="T20">SUMIFS($H$26:$H$94,$B$26:$B$94,I20,$C$26:$C$94,J20,$E$26:$E$94,"*Econ*")+SUMIFS($Q$26:$Q$94,$K$26:$K$94,I20,$L$26:$L$94,J20,$N$26:$N$94,"*Econ*")-SUM(SUMIFS($H$26:$H$94,$B$26:$B$94,I20,$C$26:$C$94,J20,$E$26:$E$94,{"Econ 11","Econ 100.1","Econ 100.2","Econ 190.1","Econ 190.2","*(-) Econ*","*(-)Econ*"}))-SUM(SUMIFS($Q$26:$Q$94,$K$26:$K$94,I20,$L$26:$L$94,J20,$N$26:$N$94,{"Econ 11","Econ 100.1","Econ 100.2","Econ 190.1","Econ 190.2","*(-) Econ*","*(-)Econ*"}))</f>
        <v>0</v>
      </c>
      <c r="U20" s="16">
        <f t="shared" si="2"/>
        <v>0</v>
      </c>
      <c r="W20" s="53" t="s">
        <v>132</v>
      </c>
      <c r="Y20" s="52" t="s">
        <v>153</v>
      </c>
      <c r="Z20" s="69"/>
      <c r="AA20" s="1"/>
      <c r="AB20" s="1"/>
      <c r="AC20" s="1"/>
    </row>
    <row r="21" spans="2:29" s="4" customFormat="1" ht="15.75" customHeight="1">
      <c r="B21" s="58" t="s">
        <v>84</v>
      </c>
      <c r="C21" s="103"/>
      <c r="D21" s="102"/>
      <c r="E21" s="1"/>
      <c r="F21" s="63" t="s">
        <v>87</v>
      </c>
      <c r="G21" s="34" t="str">
        <f>IFERROR(IF(AND(G19="TBD", G20="TBD"), "TBD",
IF(AND(G19&gt;2.5, G20&gt;2.5), "NOT SATISFIED",
IF(OR(G19&gt;2.5, G20&gt;2.5), "NOT SATISFIED",
"SATISFIED"))),"TBD")</f>
        <v>TBD</v>
      </c>
      <c r="H21" s="1"/>
      <c r="I21" s="66" t="e">
        <f>I19</f>
        <v>#VALUE!</v>
      </c>
      <c r="J21" s="67" t="s">
        <v>51</v>
      </c>
      <c r="K21" s="38"/>
      <c r="L21" s="38"/>
      <c r="M21" s="38"/>
      <c r="N21" s="38"/>
      <c r="O21" s="38"/>
      <c r="P21" s="35"/>
      <c r="Q21" s="35"/>
      <c r="R21" s="35"/>
      <c r="S21" s="15">
        <f t="shared" si="1"/>
        <v>0</v>
      </c>
      <c r="T21" s="16" cm="1">
        <f t="array" ref="T21">SUMIFS($H$26:$H$94,$B$26:$B$94,I21,$C$26:$C$94,J21,$E$26:$E$94,"*Econ*")+SUMIFS($Q$26:$Q$94,$K$26:$K$94,I21,$L$26:$L$94,J21,$N$26:$N$94,"*Econ*")-SUM(SUMIFS($H$26:$H$94,$B$26:$B$94,I21,$C$26:$C$94,J21,$E$26:$E$94,{"Econ 11","Econ 100.1","Econ 100.2","Econ 190.1","Econ 190.2","*(-) Econ*","*(-)Econ*"}))-SUM(SUMIFS($Q$26:$Q$94,$K$26:$K$94,I21,$L$26:$L$94,J21,$N$26:$N$94,{"Econ 11","Econ 100.1","Econ 100.2","Econ 190.1","Econ 190.2","*(-) Econ*","*(-)Econ*"}))</f>
        <v>0</v>
      </c>
      <c r="U21" s="16">
        <f t="shared" si="2"/>
        <v>0</v>
      </c>
      <c r="W21" s="53" t="s">
        <v>133</v>
      </c>
      <c r="Y21" s="52" t="s">
        <v>154</v>
      </c>
      <c r="Z21" s="69"/>
      <c r="AA21" s="1"/>
      <c r="AB21" s="1"/>
      <c r="AC21" s="1"/>
    </row>
    <row r="22" spans="2:29" s="4" customFormat="1" ht="15.75" customHeight="1">
      <c r="B22" s="54"/>
      <c r="C22" s="5"/>
      <c r="D22" s="1"/>
      <c r="E22" s="1"/>
      <c r="F22" s="1"/>
      <c r="G22" s="10"/>
      <c r="H22" s="1"/>
      <c r="I22" s="1"/>
      <c r="J22" s="1"/>
      <c r="K22" s="1"/>
      <c r="L22" s="1"/>
      <c r="M22" s="1"/>
      <c r="N22" s="1"/>
      <c r="O22" s="1"/>
      <c r="P22" s="1"/>
      <c r="Q22" s="1"/>
      <c r="R22" s="8"/>
      <c r="S22" s="1"/>
      <c r="T22" s="1"/>
      <c r="U22" s="1"/>
      <c r="V22" s="1"/>
      <c r="W22" s="53" t="s">
        <v>134</v>
      </c>
      <c r="Y22" s="52" t="s">
        <v>155</v>
      </c>
      <c r="Z22" s="69"/>
      <c r="AA22" s="1"/>
      <c r="AB22" s="1"/>
    </row>
    <row r="23" spans="2:29" s="83" customFormat="1" ht="15.75" customHeight="1">
      <c r="B23" s="117" t="s">
        <v>3</v>
      </c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79"/>
      <c r="T23" s="79"/>
      <c r="U23" s="79"/>
      <c r="V23" s="79"/>
      <c r="W23" s="80"/>
      <c r="X23" s="81"/>
      <c r="Y23" s="82" t="s">
        <v>156</v>
      </c>
      <c r="AA23" s="79"/>
    </row>
    <row r="24" spans="2:29" s="83" customFormat="1" ht="15.75" customHeight="1">
      <c r="B24" s="121" t="s">
        <v>4</v>
      </c>
      <c r="C24" s="122"/>
      <c r="D24" s="122"/>
      <c r="E24" s="122"/>
      <c r="F24" s="122"/>
      <c r="G24" s="122"/>
      <c r="H24" s="122"/>
      <c r="I24" s="123"/>
      <c r="J24" s="111"/>
      <c r="K24" s="121" t="s">
        <v>5</v>
      </c>
      <c r="L24" s="122"/>
      <c r="M24" s="122"/>
      <c r="N24" s="122"/>
      <c r="O24" s="122"/>
      <c r="P24" s="122"/>
      <c r="Q24" s="122"/>
      <c r="R24" s="123"/>
      <c r="S24" s="79"/>
      <c r="T24" s="79"/>
      <c r="U24" s="79"/>
      <c r="V24" s="79"/>
    </row>
    <row r="25" spans="2:29" ht="15.75" customHeight="1">
      <c r="B25" s="112" t="s">
        <v>98</v>
      </c>
      <c r="C25" s="112" t="s">
        <v>86</v>
      </c>
      <c r="D25" s="112" t="s">
        <v>37</v>
      </c>
      <c r="E25" s="112" t="s">
        <v>6</v>
      </c>
      <c r="F25" s="112" t="s">
        <v>7</v>
      </c>
      <c r="G25" s="112" t="s">
        <v>8</v>
      </c>
      <c r="H25" s="112" t="s">
        <v>55</v>
      </c>
      <c r="I25" s="112" t="s">
        <v>38</v>
      </c>
      <c r="J25" s="111"/>
      <c r="K25" s="112" t="s">
        <v>98</v>
      </c>
      <c r="L25" s="112" t="s">
        <v>86</v>
      </c>
      <c r="M25" s="112" t="s">
        <v>37</v>
      </c>
      <c r="N25" s="112" t="s">
        <v>6</v>
      </c>
      <c r="O25" s="112" t="s">
        <v>7</v>
      </c>
      <c r="P25" s="112" t="s">
        <v>8</v>
      </c>
      <c r="Q25" s="112" t="s">
        <v>55</v>
      </c>
      <c r="R25" s="112" t="s">
        <v>38</v>
      </c>
      <c r="S25" s="79"/>
      <c r="V25" s="79"/>
      <c r="W25" s="79"/>
      <c r="X25" s="79"/>
      <c r="Y25" s="79"/>
    </row>
    <row r="26" spans="2:29" ht="15.75" customHeight="1">
      <c r="B26" s="86"/>
      <c r="C26" s="86"/>
      <c r="D26" s="104" t="s">
        <v>39</v>
      </c>
      <c r="E26" s="105" t="s">
        <v>9</v>
      </c>
      <c r="F26" s="86"/>
      <c r="G26" s="87"/>
      <c r="H26" s="113" t="str">
        <f>IF(F26*G26=0,"",F26*G26)</f>
        <v/>
      </c>
      <c r="I26" s="86"/>
      <c r="J26" s="88"/>
      <c r="K26" s="86"/>
      <c r="L26" s="86"/>
      <c r="M26" s="104" t="s">
        <v>47</v>
      </c>
      <c r="N26" s="105" t="s">
        <v>46</v>
      </c>
      <c r="O26" s="86"/>
      <c r="P26" s="87"/>
      <c r="Q26" s="113" t="str">
        <f>IF(O26*P26=0,"",O26*P26)</f>
        <v/>
      </c>
      <c r="R26" s="86"/>
      <c r="S26" s="79"/>
      <c r="V26" s="79"/>
      <c r="W26" s="79"/>
      <c r="Y26" s="79"/>
    </row>
    <row r="27" spans="2:29" ht="15.75" customHeight="1">
      <c r="B27" s="86"/>
      <c r="C27" s="86"/>
      <c r="D27" s="104" t="s">
        <v>97</v>
      </c>
      <c r="E27" s="86"/>
      <c r="F27" s="86"/>
      <c r="G27" s="87"/>
      <c r="H27" s="113" t="str">
        <f t="shared" ref="H27:H35" si="3">IF(F27*G27=0,"",F27*G27)</f>
        <v/>
      </c>
      <c r="I27" s="86"/>
      <c r="J27" s="88"/>
      <c r="K27" s="86"/>
      <c r="L27" s="86"/>
      <c r="M27" s="104" t="s">
        <v>45</v>
      </c>
      <c r="N27" s="105" t="s">
        <v>67</v>
      </c>
      <c r="O27" s="86"/>
      <c r="P27" s="87"/>
      <c r="Q27" s="113" t="str">
        <f t="shared" ref="Q27:Q35" si="4">IF(O27*P27=0,"",O27*P27)</f>
        <v/>
      </c>
      <c r="R27" s="86"/>
      <c r="S27" s="79"/>
      <c r="V27" s="79"/>
      <c r="W27" s="79"/>
      <c r="Y27" s="79"/>
    </row>
    <row r="28" spans="2:29" ht="15.75" customHeight="1">
      <c r="B28" s="86"/>
      <c r="C28" s="86"/>
      <c r="D28" s="104" t="s">
        <v>40</v>
      </c>
      <c r="E28" s="105" t="s">
        <v>41</v>
      </c>
      <c r="F28" s="86"/>
      <c r="G28" s="87"/>
      <c r="H28" s="113" t="str">
        <f t="shared" si="3"/>
        <v/>
      </c>
      <c r="I28" s="86"/>
      <c r="J28" s="88"/>
      <c r="K28" s="86"/>
      <c r="L28" s="86"/>
      <c r="M28" s="104" t="s">
        <v>49</v>
      </c>
      <c r="N28" s="105" t="s">
        <v>48</v>
      </c>
      <c r="O28" s="86"/>
      <c r="P28" s="87"/>
      <c r="Q28" s="113" t="str">
        <f t="shared" si="4"/>
        <v/>
      </c>
      <c r="R28" s="86"/>
      <c r="S28" s="79"/>
      <c r="V28" s="79"/>
      <c r="W28" s="79"/>
      <c r="Y28" s="79"/>
    </row>
    <row r="29" spans="2:29" ht="15.75" customHeight="1">
      <c r="B29" s="86"/>
      <c r="C29" s="86"/>
      <c r="D29" s="104" t="s">
        <v>161</v>
      </c>
      <c r="E29" s="105" t="s">
        <v>10</v>
      </c>
      <c r="F29" s="86"/>
      <c r="G29" s="87"/>
      <c r="H29" s="113" t="str">
        <f t="shared" si="3"/>
        <v/>
      </c>
      <c r="I29" s="86"/>
      <c r="J29" s="88"/>
      <c r="K29" s="86"/>
      <c r="L29" s="86"/>
      <c r="M29" s="104" t="s">
        <v>93</v>
      </c>
      <c r="N29" s="105" t="s">
        <v>50</v>
      </c>
      <c r="O29" s="86"/>
      <c r="P29" s="87"/>
      <c r="Q29" s="113" t="str">
        <f t="shared" si="4"/>
        <v/>
      </c>
      <c r="R29" s="86"/>
      <c r="S29" s="79"/>
      <c r="V29" s="79"/>
      <c r="W29" s="79"/>
      <c r="Y29" s="79"/>
    </row>
    <row r="30" spans="2:29" ht="15.75" customHeight="1">
      <c r="B30" s="86"/>
      <c r="C30" s="86"/>
      <c r="D30" s="104" t="s">
        <v>93</v>
      </c>
      <c r="E30" s="105" t="s">
        <v>42</v>
      </c>
      <c r="F30" s="86"/>
      <c r="G30" s="87"/>
      <c r="H30" s="113" t="str">
        <f t="shared" si="3"/>
        <v/>
      </c>
      <c r="I30" s="86"/>
      <c r="J30" s="88"/>
      <c r="K30" s="86"/>
      <c r="L30" s="86"/>
      <c r="M30" s="104" t="s">
        <v>93</v>
      </c>
      <c r="N30" s="105" t="s">
        <v>11</v>
      </c>
      <c r="O30" s="86"/>
      <c r="P30" s="87"/>
      <c r="Q30" s="113" t="str">
        <f t="shared" si="4"/>
        <v/>
      </c>
      <c r="R30" s="86"/>
      <c r="S30" s="79"/>
      <c r="T30" s="88"/>
      <c r="U30" s="89"/>
      <c r="V30" s="79"/>
      <c r="W30" s="79"/>
      <c r="X30" s="79"/>
      <c r="Y30" s="79"/>
    </row>
    <row r="31" spans="2:29" ht="15.75" customHeight="1">
      <c r="B31" s="86"/>
      <c r="C31" s="86"/>
      <c r="D31" s="104" t="s">
        <v>101</v>
      </c>
      <c r="E31" s="105" t="s">
        <v>43</v>
      </c>
      <c r="F31" s="106" t="s">
        <v>44</v>
      </c>
      <c r="G31" s="90"/>
      <c r="H31" s="113" t="str">
        <f t="shared" si="3"/>
        <v/>
      </c>
      <c r="I31" s="86"/>
      <c r="J31" s="88"/>
      <c r="K31" s="86"/>
      <c r="L31" s="86"/>
      <c r="M31" s="104" t="s">
        <v>18</v>
      </c>
      <c r="N31" s="86"/>
      <c r="O31" s="106" t="s">
        <v>58</v>
      </c>
      <c r="P31" s="90"/>
      <c r="Q31" s="113" t="str">
        <f t="shared" si="4"/>
        <v/>
      </c>
      <c r="R31" s="86"/>
      <c r="S31" s="79"/>
      <c r="T31" s="88"/>
      <c r="U31" s="89"/>
      <c r="Y31" s="79"/>
    </row>
    <row r="32" spans="2:29" ht="15.75" customHeight="1">
      <c r="B32" s="86"/>
      <c r="C32" s="86"/>
      <c r="D32" s="104" t="s">
        <v>18</v>
      </c>
      <c r="E32" s="86"/>
      <c r="F32" s="106" t="s">
        <v>58</v>
      </c>
      <c r="G32" s="90"/>
      <c r="H32" s="113" t="str">
        <f t="shared" si="3"/>
        <v/>
      </c>
      <c r="I32" s="86"/>
      <c r="J32" s="88"/>
      <c r="K32" s="91"/>
      <c r="L32" s="91"/>
      <c r="M32" s="91"/>
      <c r="N32" s="91"/>
      <c r="O32" s="92"/>
      <c r="P32" s="92"/>
      <c r="Q32" s="107" t="str">
        <f t="shared" si="4"/>
        <v/>
      </c>
      <c r="R32" s="91"/>
      <c r="S32" s="79"/>
      <c r="T32" s="88"/>
      <c r="U32" s="89"/>
      <c r="X32" s="79"/>
      <c r="Y32" s="79"/>
    </row>
    <row r="33" spans="2:25" ht="15.75" customHeight="1">
      <c r="B33" s="91"/>
      <c r="C33" s="91"/>
      <c r="D33" s="91"/>
      <c r="E33" s="91"/>
      <c r="F33" s="92"/>
      <c r="G33" s="92"/>
      <c r="H33" s="114" t="str">
        <f t="shared" si="3"/>
        <v/>
      </c>
      <c r="I33" s="91"/>
      <c r="J33" s="88"/>
      <c r="K33" s="91"/>
      <c r="L33" s="91"/>
      <c r="M33" s="91"/>
      <c r="N33" s="91"/>
      <c r="O33" s="92"/>
      <c r="P33" s="92"/>
      <c r="Q33" s="114" t="str">
        <f t="shared" si="4"/>
        <v/>
      </c>
      <c r="R33" s="91"/>
      <c r="S33" s="79"/>
      <c r="T33" s="88"/>
      <c r="U33" s="89"/>
      <c r="X33" s="79"/>
      <c r="Y33" s="79"/>
    </row>
    <row r="34" spans="2:25" ht="15.75" customHeight="1">
      <c r="B34" s="91"/>
      <c r="C34" s="91"/>
      <c r="D34" s="91"/>
      <c r="E34" s="91"/>
      <c r="F34" s="92"/>
      <c r="G34" s="92"/>
      <c r="H34" s="114" t="str">
        <f t="shared" si="3"/>
        <v/>
      </c>
      <c r="I34" s="91"/>
      <c r="J34" s="88"/>
      <c r="K34" s="91"/>
      <c r="L34" s="91"/>
      <c r="M34" s="91"/>
      <c r="N34" s="91"/>
      <c r="O34" s="92"/>
      <c r="P34" s="92"/>
      <c r="Q34" s="114" t="str">
        <f t="shared" si="4"/>
        <v/>
      </c>
      <c r="R34" s="91"/>
      <c r="S34" s="79"/>
      <c r="T34" s="88"/>
      <c r="U34" s="89"/>
      <c r="X34" s="79"/>
      <c r="Y34" s="79"/>
    </row>
    <row r="35" spans="2:25" ht="15.75" customHeight="1">
      <c r="B35" s="91"/>
      <c r="C35" s="91"/>
      <c r="D35" s="91"/>
      <c r="E35" s="91"/>
      <c r="F35" s="92"/>
      <c r="G35" s="92"/>
      <c r="H35" s="114" t="str">
        <f t="shared" si="3"/>
        <v/>
      </c>
      <c r="I35" s="91"/>
      <c r="J35" s="88"/>
      <c r="K35" s="91"/>
      <c r="L35" s="91"/>
      <c r="M35" s="91"/>
      <c r="N35" s="91"/>
      <c r="O35" s="92"/>
      <c r="P35" s="92"/>
      <c r="Q35" s="114" t="str">
        <f t="shared" si="4"/>
        <v/>
      </c>
      <c r="R35" s="91"/>
      <c r="S35" s="79"/>
      <c r="T35" s="88"/>
      <c r="U35" s="89"/>
      <c r="X35" s="79"/>
      <c r="Y35" s="79"/>
    </row>
    <row r="36" spans="2:25" ht="15.75" customHeight="1"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88"/>
      <c r="U36" s="89"/>
      <c r="X36" s="79"/>
      <c r="Y36" s="79"/>
    </row>
    <row r="37" spans="2:25" s="83" customFormat="1" ht="15.75" customHeight="1">
      <c r="B37" s="124" t="s">
        <v>12</v>
      </c>
      <c r="C37" s="124"/>
      <c r="D37" s="124"/>
      <c r="E37" s="124"/>
      <c r="F37" s="124"/>
      <c r="G37" s="124"/>
      <c r="H37" s="124"/>
      <c r="I37" s="124" t="s">
        <v>12</v>
      </c>
      <c r="J37" s="124"/>
      <c r="K37" s="124"/>
      <c r="L37" s="124"/>
      <c r="M37" s="124"/>
      <c r="N37" s="124"/>
      <c r="O37" s="124"/>
      <c r="P37" s="124"/>
      <c r="Q37" s="124"/>
      <c r="R37" s="124"/>
      <c r="S37" s="79"/>
      <c r="X37" s="79"/>
      <c r="Y37" s="79"/>
    </row>
    <row r="38" spans="2:25" s="83" customFormat="1" ht="15.75" customHeight="1">
      <c r="B38" s="118" t="s">
        <v>4</v>
      </c>
      <c r="C38" s="119"/>
      <c r="D38" s="119"/>
      <c r="E38" s="119"/>
      <c r="F38" s="119"/>
      <c r="G38" s="119"/>
      <c r="H38" s="119"/>
      <c r="I38" s="120"/>
      <c r="J38" s="111"/>
      <c r="K38" s="118" t="s">
        <v>5</v>
      </c>
      <c r="L38" s="119"/>
      <c r="M38" s="119"/>
      <c r="N38" s="119"/>
      <c r="O38" s="119"/>
      <c r="P38" s="119"/>
      <c r="Q38" s="119"/>
      <c r="R38" s="120"/>
      <c r="S38" s="79"/>
      <c r="X38" s="79"/>
      <c r="Y38" s="79"/>
    </row>
    <row r="39" spans="2:25" ht="15.75" customHeight="1">
      <c r="B39" s="112" t="s">
        <v>98</v>
      </c>
      <c r="C39" s="112" t="s">
        <v>86</v>
      </c>
      <c r="D39" s="112" t="s">
        <v>37</v>
      </c>
      <c r="E39" s="112" t="s">
        <v>6</v>
      </c>
      <c r="F39" s="112" t="s">
        <v>7</v>
      </c>
      <c r="G39" s="112" t="s">
        <v>8</v>
      </c>
      <c r="H39" s="112" t="s">
        <v>55</v>
      </c>
      <c r="I39" s="112" t="s">
        <v>38</v>
      </c>
      <c r="J39" s="111"/>
      <c r="K39" s="112" t="s">
        <v>98</v>
      </c>
      <c r="L39" s="112" t="s">
        <v>86</v>
      </c>
      <c r="M39" s="112" t="s">
        <v>37</v>
      </c>
      <c r="N39" s="112" t="s">
        <v>6</v>
      </c>
      <c r="O39" s="112" t="s">
        <v>7</v>
      </c>
      <c r="P39" s="112" t="s">
        <v>8</v>
      </c>
      <c r="Q39" s="112" t="s">
        <v>55</v>
      </c>
      <c r="R39" s="112" t="s">
        <v>38</v>
      </c>
      <c r="S39" s="79"/>
      <c r="X39" s="79"/>
      <c r="Y39" s="79"/>
    </row>
    <row r="40" spans="2:25" ht="15.75" customHeight="1">
      <c r="B40" s="86"/>
      <c r="C40" s="86"/>
      <c r="D40" s="104" t="s">
        <v>59</v>
      </c>
      <c r="E40" s="105" t="s">
        <v>68</v>
      </c>
      <c r="F40" s="86"/>
      <c r="G40" s="87"/>
      <c r="H40" s="113" t="str">
        <f>IF(F40*G40=0,"",F40*G40)</f>
        <v/>
      </c>
      <c r="I40" s="86"/>
      <c r="J40" s="88"/>
      <c r="K40" s="86"/>
      <c r="L40" s="86"/>
      <c r="M40" s="104" t="s">
        <v>93</v>
      </c>
      <c r="N40" s="105" t="s">
        <v>64</v>
      </c>
      <c r="O40" s="86"/>
      <c r="P40" s="87"/>
      <c r="Q40" s="113" t="str">
        <f>IF(O40*P40=0,"",O40*P40)</f>
        <v/>
      </c>
      <c r="R40" s="86"/>
      <c r="S40" s="79"/>
      <c r="X40" s="79"/>
      <c r="Y40" s="79"/>
    </row>
    <row r="41" spans="2:25" ht="15.75" customHeight="1">
      <c r="B41" s="86"/>
      <c r="C41" s="86"/>
      <c r="D41" s="104" t="s">
        <v>93</v>
      </c>
      <c r="E41" s="105" t="s">
        <v>60</v>
      </c>
      <c r="F41" s="86"/>
      <c r="G41" s="87"/>
      <c r="H41" s="113" t="str">
        <f t="shared" ref="H41:H50" si="5">IF(F41*G41=0,"",F41*G41)</f>
        <v/>
      </c>
      <c r="I41" s="86"/>
      <c r="J41" s="88"/>
      <c r="K41" s="86"/>
      <c r="L41" s="86"/>
      <c r="M41" s="104" t="s">
        <v>93</v>
      </c>
      <c r="N41" s="105" t="s">
        <v>65</v>
      </c>
      <c r="O41" s="86"/>
      <c r="P41" s="87"/>
      <c r="Q41" s="113" t="str">
        <f t="shared" ref="Q41:Q50" si="6">IF(O41*P41=0,"",O41*P41)</f>
        <v/>
      </c>
      <c r="R41" s="86"/>
      <c r="S41" s="79"/>
      <c r="X41" s="79"/>
      <c r="Y41" s="79"/>
    </row>
    <row r="42" spans="2:25" ht="15.75" customHeight="1">
      <c r="B42" s="86"/>
      <c r="C42" s="86"/>
      <c r="D42" s="104" t="s">
        <v>93</v>
      </c>
      <c r="E42" s="105" t="s">
        <v>61</v>
      </c>
      <c r="F42" s="86"/>
      <c r="G42" s="87"/>
      <c r="H42" s="113" t="str">
        <f t="shared" si="5"/>
        <v/>
      </c>
      <c r="I42" s="86"/>
      <c r="J42" s="88"/>
      <c r="K42" s="86"/>
      <c r="L42" s="86"/>
      <c r="M42" s="104" t="s">
        <v>93</v>
      </c>
      <c r="N42" s="105" t="s">
        <v>66</v>
      </c>
      <c r="O42" s="86"/>
      <c r="P42" s="87"/>
      <c r="Q42" s="113" t="str">
        <f t="shared" si="6"/>
        <v/>
      </c>
      <c r="R42" s="94"/>
      <c r="S42" s="79"/>
      <c r="X42" s="79"/>
      <c r="Y42" s="79"/>
    </row>
    <row r="43" spans="2:25" ht="15.75" customHeight="1">
      <c r="B43" s="86"/>
      <c r="C43" s="86"/>
      <c r="D43" s="104" t="s">
        <v>93</v>
      </c>
      <c r="E43" s="105" t="s">
        <v>62</v>
      </c>
      <c r="F43" s="86"/>
      <c r="G43" s="87"/>
      <c r="H43" s="113" t="str">
        <f t="shared" si="5"/>
        <v/>
      </c>
      <c r="I43" s="86"/>
      <c r="J43" s="88"/>
      <c r="K43" s="86"/>
      <c r="L43" s="86"/>
      <c r="M43" s="104" t="s">
        <v>162</v>
      </c>
      <c r="N43" s="86"/>
      <c r="O43" s="86"/>
      <c r="P43" s="87"/>
      <c r="Q43" s="113" t="str">
        <f t="shared" si="6"/>
        <v/>
      </c>
      <c r="R43" s="86"/>
      <c r="S43" s="79"/>
      <c r="X43" s="79"/>
      <c r="Y43" s="79"/>
    </row>
    <row r="44" spans="2:25" ht="15.75" customHeight="1">
      <c r="B44" s="86"/>
      <c r="C44" s="86"/>
      <c r="D44" s="104" t="s">
        <v>93</v>
      </c>
      <c r="E44" s="105" t="s">
        <v>63</v>
      </c>
      <c r="F44" s="86"/>
      <c r="G44" s="87"/>
      <c r="H44" s="113" t="str">
        <f t="shared" si="5"/>
        <v/>
      </c>
      <c r="I44" s="86"/>
      <c r="J44" s="88"/>
      <c r="K44" s="86"/>
      <c r="L44" s="86"/>
      <c r="M44" s="104" t="s">
        <v>217</v>
      </c>
      <c r="N44" s="86"/>
      <c r="O44" s="86"/>
      <c r="P44" s="87"/>
      <c r="Q44" s="113" t="str">
        <f t="shared" si="6"/>
        <v/>
      </c>
      <c r="R44" s="86"/>
      <c r="S44" s="79"/>
      <c r="X44" s="79"/>
      <c r="Y44" s="79"/>
    </row>
    <row r="45" spans="2:25" ht="15.75" customHeight="1">
      <c r="B45" s="86"/>
      <c r="C45" s="86"/>
      <c r="D45" s="104" t="s">
        <v>17</v>
      </c>
      <c r="E45" s="86"/>
      <c r="F45" s="106" t="s">
        <v>69</v>
      </c>
      <c r="G45" s="90"/>
      <c r="H45" s="113" t="str">
        <f t="shared" si="5"/>
        <v/>
      </c>
      <c r="I45" s="86"/>
      <c r="J45" s="88"/>
      <c r="K45" s="86"/>
      <c r="L45" s="86"/>
      <c r="M45" s="104" t="s">
        <v>218</v>
      </c>
      <c r="N45" s="86"/>
      <c r="O45" s="86"/>
      <c r="P45" s="87"/>
      <c r="Q45" s="113" t="str">
        <f t="shared" si="6"/>
        <v/>
      </c>
      <c r="R45" s="86"/>
      <c r="S45" s="79"/>
      <c r="X45" s="79"/>
      <c r="Y45" s="79"/>
    </row>
    <row r="46" spans="2:25" ht="15.75" customHeight="1">
      <c r="B46" s="86"/>
      <c r="C46" s="86"/>
      <c r="D46" s="104" t="s">
        <v>18</v>
      </c>
      <c r="E46" s="86"/>
      <c r="F46" s="106" t="s">
        <v>58</v>
      </c>
      <c r="G46" s="90"/>
      <c r="H46" s="113" t="str">
        <f t="shared" si="5"/>
        <v/>
      </c>
      <c r="I46" s="86"/>
      <c r="J46" s="88"/>
      <c r="K46" s="86"/>
      <c r="L46" s="86"/>
      <c r="M46" s="104" t="s">
        <v>17</v>
      </c>
      <c r="N46" s="86"/>
      <c r="O46" s="106" t="s">
        <v>69</v>
      </c>
      <c r="P46" s="90"/>
      <c r="Q46" s="113" t="str">
        <f t="shared" si="6"/>
        <v/>
      </c>
      <c r="R46" s="86"/>
      <c r="S46" s="79"/>
      <c r="X46" s="79"/>
      <c r="Y46" s="79"/>
    </row>
    <row r="47" spans="2:25" ht="15.75" customHeight="1">
      <c r="B47" s="91"/>
      <c r="C47" s="91"/>
      <c r="D47" s="91"/>
      <c r="E47" s="91"/>
      <c r="F47" s="92"/>
      <c r="G47" s="92"/>
      <c r="H47" s="114" t="str">
        <f t="shared" si="5"/>
        <v/>
      </c>
      <c r="I47" s="91"/>
      <c r="J47" s="88"/>
      <c r="K47" s="86"/>
      <c r="L47" s="86"/>
      <c r="M47" s="104" t="s">
        <v>18</v>
      </c>
      <c r="N47" s="86"/>
      <c r="O47" s="106" t="s">
        <v>58</v>
      </c>
      <c r="P47" s="90"/>
      <c r="Q47" s="113" t="str">
        <f t="shared" si="6"/>
        <v/>
      </c>
      <c r="R47" s="86"/>
      <c r="S47" s="79"/>
      <c r="X47" s="79"/>
      <c r="Y47" s="79"/>
    </row>
    <row r="48" spans="2:25" ht="15.75" customHeight="1">
      <c r="B48" s="91"/>
      <c r="C48" s="91"/>
      <c r="D48" s="91"/>
      <c r="E48" s="91"/>
      <c r="F48" s="92"/>
      <c r="G48" s="92"/>
      <c r="H48" s="114" t="str">
        <f t="shared" si="5"/>
        <v/>
      </c>
      <c r="I48" s="91"/>
      <c r="J48" s="88"/>
      <c r="K48" s="91"/>
      <c r="L48" s="91"/>
      <c r="M48" s="91"/>
      <c r="N48" s="91"/>
      <c r="O48" s="92"/>
      <c r="P48" s="92"/>
      <c r="Q48" s="114" t="str">
        <f t="shared" si="6"/>
        <v/>
      </c>
      <c r="R48" s="91"/>
      <c r="S48" s="79"/>
      <c r="X48" s="79"/>
      <c r="Y48" s="79"/>
    </row>
    <row r="49" spans="2:25" ht="15.75" customHeight="1">
      <c r="B49" s="91"/>
      <c r="C49" s="91"/>
      <c r="D49" s="91"/>
      <c r="E49" s="91"/>
      <c r="F49" s="92"/>
      <c r="G49" s="92"/>
      <c r="H49" s="114" t="str">
        <f t="shared" si="5"/>
        <v/>
      </c>
      <c r="I49" s="91"/>
      <c r="J49" s="88"/>
      <c r="K49" s="91"/>
      <c r="L49" s="91"/>
      <c r="M49" s="91"/>
      <c r="N49" s="91"/>
      <c r="O49" s="92"/>
      <c r="P49" s="92"/>
      <c r="Q49" s="114" t="str">
        <f t="shared" si="6"/>
        <v/>
      </c>
      <c r="R49" s="91"/>
      <c r="S49" s="79"/>
      <c r="X49" s="79"/>
      <c r="Y49" s="79"/>
    </row>
    <row r="50" spans="2:25" ht="15.75" customHeight="1">
      <c r="B50" s="91"/>
      <c r="C50" s="91"/>
      <c r="D50" s="91"/>
      <c r="E50" s="91"/>
      <c r="F50" s="92"/>
      <c r="G50" s="92"/>
      <c r="H50" s="114" t="str">
        <f t="shared" si="5"/>
        <v/>
      </c>
      <c r="I50" s="91"/>
      <c r="J50" s="88"/>
      <c r="K50" s="91"/>
      <c r="L50" s="91"/>
      <c r="M50" s="91"/>
      <c r="N50" s="91"/>
      <c r="O50" s="92"/>
      <c r="P50" s="92"/>
      <c r="Q50" s="114" t="str">
        <f t="shared" si="6"/>
        <v/>
      </c>
      <c r="R50" s="91"/>
      <c r="S50" s="79"/>
      <c r="X50" s="79"/>
      <c r="Y50" s="79"/>
    </row>
    <row r="51" spans="2:25" ht="14.25"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X51" s="79"/>
      <c r="Y51" s="79"/>
    </row>
    <row r="52" spans="2:25" s="83" customFormat="1" ht="15.75" customHeight="1">
      <c r="B52" s="117" t="s">
        <v>13</v>
      </c>
      <c r="C52" s="117"/>
      <c r="D52" s="117"/>
      <c r="E52" s="117"/>
      <c r="F52" s="117"/>
      <c r="G52" s="117"/>
      <c r="H52" s="117"/>
      <c r="I52" s="117" t="s">
        <v>12</v>
      </c>
      <c r="J52" s="117"/>
      <c r="K52" s="117"/>
      <c r="L52" s="117"/>
      <c r="M52" s="117"/>
      <c r="N52" s="117"/>
      <c r="O52" s="117"/>
      <c r="P52" s="117"/>
      <c r="Q52" s="117"/>
      <c r="R52" s="117"/>
      <c r="S52" s="79"/>
      <c r="X52" s="79"/>
      <c r="Y52" s="79"/>
    </row>
    <row r="53" spans="2:25" s="83" customFormat="1" ht="15.75" customHeight="1">
      <c r="B53" s="121" t="s">
        <v>4</v>
      </c>
      <c r="C53" s="122"/>
      <c r="D53" s="122"/>
      <c r="E53" s="122"/>
      <c r="F53" s="122"/>
      <c r="G53" s="122"/>
      <c r="H53" s="122"/>
      <c r="I53" s="123"/>
      <c r="J53" s="111"/>
      <c r="K53" s="121" t="s">
        <v>5</v>
      </c>
      <c r="L53" s="122"/>
      <c r="M53" s="122"/>
      <c r="N53" s="122"/>
      <c r="O53" s="122"/>
      <c r="P53" s="122"/>
      <c r="Q53" s="122"/>
      <c r="R53" s="123"/>
      <c r="S53" s="79"/>
      <c r="X53" s="79"/>
      <c r="Y53" s="79"/>
    </row>
    <row r="54" spans="2:25" ht="15" customHeight="1">
      <c r="B54" s="112" t="s">
        <v>98</v>
      </c>
      <c r="C54" s="112" t="s">
        <v>86</v>
      </c>
      <c r="D54" s="112" t="s">
        <v>37</v>
      </c>
      <c r="E54" s="112" t="s">
        <v>6</v>
      </c>
      <c r="F54" s="112" t="s">
        <v>7</v>
      </c>
      <c r="G54" s="112" t="s">
        <v>8</v>
      </c>
      <c r="H54" s="112" t="s">
        <v>55</v>
      </c>
      <c r="I54" s="112" t="s">
        <v>38</v>
      </c>
      <c r="J54" s="111"/>
      <c r="K54" s="112" t="s">
        <v>98</v>
      </c>
      <c r="L54" s="112" t="s">
        <v>86</v>
      </c>
      <c r="M54" s="112" t="s">
        <v>37</v>
      </c>
      <c r="N54" s="112" t="s">
        <v>6</v>
      </c>
      <c r="O54" s="112" t="s">
        <v>7</v>
      </c>
      <c r="P54" s="112" t="s">
        <v>8</v>
      </c>
      <c r="Q54" s="112" t="s">
        <v>55</v>
      </c>
      <c r="R54" s="112" t="s">
        <v>38</v>
      </c>
      <c r="S54" s="79"/>
      <c r="X54" s="79"/>
      <c r="Y54" s="79"/>
    </row>
    <row r="55" spans="2:25" ht="15" customHeight="1">
      <c r="B55" s="86"/>
      <c r="C55" s="86"/>
      <c r="D55" s="104" t="s">
        <v>93</v>
      </c>
      <c r="E55" s="105" t="s">
        <v>71</v>
      </c>
      <c r="F55" s="86"/>
      <c r="G55" s="87"/>
      <c r="H55" s="113" t="str">
        <f>IF(F55*G55=0,"",F55*G55)</f>
        <v/>
      </c>
      <c r="I55" s="86"/>
      <c r="J55" s="79"/>
      <c r="K55" s="86"/>
      <c r="L55" s="86"/>
      <c r="M55" s="104" t="s">
        <v>93</v>
      </c>
      <c r="N55" s="104" t="s">
        <v>168</v>
      </c>
      <c r="O55" s="86"/>
      <c r="P55" s="87"/>
      <c r="Q55" s="113" t="str">
        <f>IF(O55*P55=0,"",O55*P55)</f>
        <v/>
      </c>
      <c r="R55" s="86"/>
      <c r="S55" s="79"/>
      <c r="X55" s="79"/>
      <c r="Y55" s="79"/>
    </row>
    <row r="56" spans="2:25" ht="14.25">
      <c r="B56" s="86"/>
      <c r="C56" s="86"/>
      <c r="D56" s="104" t="s">
        <v>70</v>
      </c>
      <c r="E56" s="105" t="s">
        <v>15</v>
      </c>
      <c r="F56" s="86"/>
      <c r="G56" s="87"/>
      <c r="H56" s="113" t="str">
        <f t="shared" ref="H56:H63" si="7">IF(F56*G56=0,"",F56*G56)</f>
        <v/>
      </c>
      <c r="I56" s="86"/>
      <c r="J56" s="79"/>
      <c r="K56" s="86"/>
      <c r="L56" s="86"/>
      <c r="M56" s="104" t="s">
        <v>93</v>
      </c>
      <c r="N56" s="104" t="s">
        <v>169</v>
      </c>
      <c r="O56" s="86"/>
      <c r="P56" s="87"/>
      <c r="Q56" s="113" t="str">
        <f t="shared" ref="Q56:Q63" si="8">IF(O56*P56=0,"",O56*P56)</f>
        <v/>
      </c>
      <c r="R56" s="86"/>
      <c r="S56" s="79"/>
      <c r="Y56" s="79"/>
    </row>
    <row r="57" spans="2:25" ht="14.25">
      <c r="B57" s="86"/>
      <c r="C57" s="86"/>
      <c r="D57" s="104" t="s">
        <v>70</v>
      </c>
      <c r="E57" s="104" t="s">
        <v>72</v>
      </c>
      <c r="F57" s="86"/>
      <c r="G57" s="87"/>
      <c r="H57" s="113" t="str">
        <f t="shared" si="7"/>
        <v/>
      </c>
      <c r="I57" s="86"/>
      <c r="J57" s="79"/>
      <c r="K57" s="86"/>
      <c r="L57" s="86"/>
      <c r="M57" s="104" t="s">
        <v>70</v>
      </c>
      <c r="N57" s="104" t="s">
        <v>14</v>
      </c>
      <c r="O57" s="86"/>
      <c r="P57" s="87"/>
      <c r="Q57" s="113" t="str">
        <f t="shared" si="8"/>
        <v/>
      </c>
      <c r="R57" s="86"/>
      <c r="S57" s="79"/>
      <c r="Y57" s="79"/>
    </row>
    <row r="58" spans="2:25">
      <c r="B58" s="86"/>
      <c r="C58" s="86"/>
      <c r="D58" s="104" t="s">
        <v>163</v>
      </c>
      <c r="E58" s="86"/>
      <c r="F58" s="86"/>
      <c r="G58" s="87"/>
      <c r="H58" s="113" t="str">
        <f t="shared" si="7"/>
        <v/>
      </c>
      <c r="I58" s="86"/>
      <c r="J58" s="79"/>
      <c r="K58" s="86"/>
      <c r="L58" s="86"/>
      <c r="M58" s="104" t="s">
        <v>166</v>
      </c>
      <c r="N58" s="86"/>
      <c r="O58" s="86"/>
      <c r="P58" s="87"/>
      <c r="Q58" s="113" t="str">
        <f t="shared" si="8"/>
        <v/>
      </c>
      <c r="R58" s="86"/>
      <c r="S58" s="79"/>
      <c r="Y58" s="79"/>
    </row>
    <row r="59" spans="2:25">
      <c r="B59" s="86"/>
      <c r="C59" s="86"/>
      <c r="D59" s="104" t="s">
        <v>164</v>
      </c>
      <c r="E59" s="86"/>
      <c r="F59" s="86"/>
      <c r="G59" s="87"/>
      <c r="H59" s="113" t="str">
        <f t="shared" si="7"/>
        <v/>
      </c>
      <c r="I59" s="86"/>
      <c r="J59" s="79"/>
      <c r="K59" s="86"/>
      <c r="L59" s="86"/>
      <c r="M59" s="104" t="s">
        <v>167</v>
      </c>
      <c r="N59" s="86"/>
      <c r="O59" s="86"/>
      <c r="P59" s="87"/>
      <c r="Q59" s="113" t="str">
        <f t="shared" si="8"/>
        <v/>
      </c>
      <c r="R59" s="86"/>
      <c r="S59" s="79"/>
      <c r="Y59" s="79"/>
    </row>
    <row r="60" spans="2:25">
      <c r="B60" s="86"/>
      <c r="C60" s="86"/>
      <c r="D60" s="104" t="s">
        <v>165</v>
      </c>
      <c r="E60" s="86"/>
      <c r="F60" s="86"/>
      <c r="G60" s="87"/>
      <c r="H60" s="113" t="str">
        <f t="shared" si="7"/>
        <v/>
      </c>
      <c r="I60" s="86"/>
      <c r="J60" s="79"/>
      <c r="K60" s="91"/>
      <c r="L60" s="91"/>
      <c r="M60" s="91"/>
      <c r="N60" s="91"/>
      <c r="O60" s="92"/>
      <c r="P60" s="93"/>
      <c r="Q60" s="107" t="str">
        <f t="shared" si="8"/>
        <v/>
      </c>
      <c r="R60" s="91"/>
      <c r="S60" s="79"/>
      <c r="Y60" s="79"/>
    </row>
    <row r="61" spans="2:25" ht="14.25">
      <c r="B61" s="91"/>
      <c r="C61" s="91"/>
      <c r="D61" s="91"/>
      <c r="E61" s="91"/>
      <c r="F61" s="92"/>
      <c r="G61" s="93"/>
      <c r="H61" s="107" t="str">
        <f t="shared" si="7"/>
        <v/>
      </c>
      <c r="I61" s="91"/>
      <c r="J61" s="79"/>
      <c r="K61" s="91"/>
      <c r="L61" s="91"/>
      <c r="M61" s="91"/>
      <c r="N61" s="91"/>
      <c r="O61" s="92"/>
      <c r="P61" s="93"/>
      <c r="Q61" s="107" t="str">
        <f t="shared" si="8"/>
        <v/>
      </c>
      <c r="R61" s="91"/>
      <c r="S61" s="79"/>
      <c r="T61" s="79"/>
      <c r="U61" s="79"/>
      <c r="Y61" s="79"/>
    </row>
    <row r="62" spans="2:25" ht="14.25">
      <c r="B62" s="91"/>
      <c r="C62" s="91"/>
      <c r="D62" s="91"/>
      <c r="E62" s="91"/>
      <c r="F62" s="92"/>
      <c r="G62" s="93"/>
      <c r="H62" s="114" t="str">
        <f t="shared" si="7"/>
        <v/>
      </c>
      <c r="I62" s="91"/>
      <c r="J62" s="79"/>
      <c r="K62" s="91"/>
      <c r="L62" s="91"/>
      <c r="M62" s="91"/>
      <c r="N62" s="91"/>
      <c r="O62" s="92"/>
      <c r="P62" s="93"/>
      <c r="Q62" s="114" t="str">
        <f t="shared" si="8"/>
        <v/>
      </c>
      <c r="R62" s="91"/>
      <c r="S62" s="79"/>
      <c r="T62" s="79"/>
      <c r="U62" s="79"/>
      <c r="Y62" s="79"/>
    </row>
    <row r="63" spans="2:25" ht="14.25">
      <c r="B63" s="91"/>
      <c r="C63" s="91"/>
      <c r="D63" s="91"/>
      <c r="E63" s="91"/>
      <c r="F63" s="92"/>
      <c r="G63" s="93"/>
      <c r="H63" s="114" t="str">
        <f t="shared" si="7"/>
        <v/>
      </c>
      <c r="I63" s="91"/>
      <c r="J63" s="79"/>
      <c r="K63" s="91"/>
      <c r="L63" s="91"/>
      <c r="M63" s="91"/>
      <c r="N63" s="91"/>
      <c r="O63" s="92"/>
      <c r="P63" s="93"/>
      <c r="Q63" s="114" t="str">
        <f t="shared" si="8"/>
        <v/>
      </c>
      <c r="R63" s="91"/>
      <c r="S63" s="79"/>
      <c r="T63" s="79"/>
      <c r="U63" s="79"/>
      <c r="Y63" s="79"/>
    </row>
    <row r="64" spans="2:25" ht="14.25"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Y64" s="79"/>
    </row>
    <row r="65" spans="2:25" s="83" customFormat="1" ht="15.75" customHeight="1">
      <c r="B65" s="117" t="s">
        <v>16</v>
      </c>
      <c r="C65" s="117"/>
      <c r="D65" s="117"/>
      <c r="E65" s="117"/>
      <c r="F65" s="117"/>
      <c r="G65" s="117"/>
      <c r="H65" s="117"/>
      <c r="I65" s="117" t="s">
        <v>12</v>
      </c>
      <c r="J65" s="117"/>
      <c r="K65" s="117"/>
      <c r="L65" s="117"/>
      <c r="M65" s="117"/>
      <c r="N65" s="117"/>
      <c r="O65" s="117"/>
      <c r="P65" s="117"/>
      <c r="Q65" s="117"/>
      <c r="R65" s="117"/>
      <c r="S65" s="79"/>
      <c r="T65" s="79"/>
      <c r="U65" s="79"/>
      <c r="Y65" s="79"/>
    </row>
    <row r="66" spans="2:25" s="83" customFormat="1" ht="15.75" customHeight="1">
      <c r="B66" s="121" t="s">
        <v>4</v>
      </c>
      <c r="C66" s="122"/>
      <c r="D66" s="122"/>
      <c r="E66" s="122"/>
      <c r="F66" s="122"/>
      <c r="G66" s="122"/>
      <c r="H66" s="122"/>
      <c r="I66" s="123"/>
      <c r="J66" s="111"/>
      <c r="K66" s="121" t="s">
        <v>5</v>
      </c>
      <c r="L66" s="122"/>
      <c r="M66" s="122"/>
      <c r="N66" s="122"/>
      <c r="O66" s="122"/>
      <c r="P66" s="122"/>
      <c r="Q66" s="122"/>
      <c r="R66" s="123"/>
      <c r="S66" s="79"/>
      <c r="T66" s="79"/>
      <c r="U66" s="79"/>
      <c r="Y66" s="79"/>
    </row>
    <row r="67" spans="2:25" ht="15.75" customHeight="1">
      <c r="B67" s="112" t="s">
        <v>98</v>
      </c>
      <c r="C67" s="112" t="s">
        <v>86</v>
      </c>
      <c r="D67" s="112" t="s">
        <v>37</v>
      </c>
      <c r="E67" s="112" t="s">
        <v>6</v>
      </c>
      <c r="F67" s="112" t="s">
        <v>7</v>
      </c>
      <c r="G67" s="112" t="s">
        <v>8</v>
      </c>
      <c r="H67" s="112" t="s">
        <v>55</v>
      </c>
      <c r="I67" s="112" t="s">
        <v>38</v>
      </c>
      <c r="J67" s="111"/>
      <c r="K67" s="112" t="s">
        <v>98</v>
      </c>
      <c r="L67" s="112" t="s">
        <v>86</v>
      </c>
      <c r="M67" s="112" t="s">
        <v>37</v>
      </c>
      <c r="N67" s="112" t="s">
        <v>6</v>
      </c>
      <c r="O67" s="112" t="s">
        <v>7</v>
      </c>
      <c r="P67" s="112" t="s">
        <v>8</v>
      </c>
      <c r="Q67" s="112" t="s">
        <v>55</v>
      </c>
      <c r="R67" s="112" t="s">
        <v>38</v>
      </c>
      <c r="S67" s="79"/>
      <c r="T67" s="79"/>
      <c r="U67" s="79"/>
      <c r="Y67" s="79"/>
    </row>
    <row r="68" spans="2:25">
      <c r="B68" s="86"/>
      <c r="C68" s="86"/>
      <c r="D68" s="104" t="s">
        <v>76</v>
      </c>
      <c r="E68" s="86"/>
      <c r="F68" s="86"/>
      <c r="G68" s="87"/>
      <c r="H68" s="113" t="str">
        <f>IF(F68*G68=0,"",F68*G68)</f>
        <v/>
      </c>
      <c r="I68" s="86"/>
      <c r="J68" s="88"/>
      <c r="K68" s="86"/>
      <c r="L68" s="86"/>
      <c r="M68" s="104" t="s">
        <v>174</v>
      </c>
      <c r="N68" s="86"/>
      <c r="O68" s="86"/>
      <c r="P68" s="87"/>
      <c r="Q68" s="113" t="str">
        <f>IF(O68*P68=0,"",O68*P68)</f>
        <v/>
      </c>
      <c r="R68" s="86"/>
      <c r="S68" s="79"/>
      <c r="T68" s="79"/>
      <c r="U68" s="79"/>
      <c r="Y68" s="79"/>
    </row>
    <row r="69" spans="2:25">
      <c r="B69" s="86"/>
      <c r="C69" s="86"/>
      <c r="D69" s="104" t="s">
        <v>93</v>
      </c>
      <c r="E69" s="104" t="s">
        <v>82</v>
      </c>
      <c r="F69" s="86"/>
      <c r="G69" s="87"/>
      <c r="H69" s="113" t="str">
        <f t="shared" ref="H69:H75" si="9">IF(F69*G69=0,"",F69*G69)</f>
        <v/>
      </c>
      <c r="I69" s="86"/>
      <c r="J69" s="88"/>
      <c r="K69" s="86"/>
      <c r="L69" s="86"/>
      <c r="M69" s="104" t="s">
        <v>175</v>
      </c>
      <c r="N69" s="86"/>
      <c r="O69" s="86"/>
      <c r="P69" s="87"/>
      <c r="Q69" s="113" t="str">
        <f t="shared" ref="Q69:Q75" si="10">IF(O69*P69=0,"",O69*P69)</f>
        <v/>
      </c>
      <c r="R69" s="86"/>
      <c r="S69" s="79"/>
      <c r="T69" s="79"/>
      <c r="U69" s="79"/>
      <c r="Y69" s="79"/>
    </row>
    <row r="70" spans="2:25">
      <c r="B70" s="86"/>
      <c r="C70" s="86"/>
      <c r="D70" s="104" t="s">
        <v>170</v>
      </c>
      <c r="E70" s="86"/>
      <c r="F70" s="86"/>
      <c r="G70" s="87"/>
      <c r="H70" s="113" t="str">
        <f t="shared" si="9"/>
        <v/>
      </c>
      <c r="I70" s="86"/>
      <c r="J70" s="88"/>
      <c r="K70" s="86"/>
      <c r="L70" s="86"/>
      <c r="M70" s="104" t="s">
        <v>216</v>
      </c>
      <c r="N70" s="86"/>
      <c r="O70" s="86"/>
      <c r="P70" s="87"/>
      <c r="Q70" s="113" t="str">
        <f t="shared" si="10"/>
        <v/>
      </c>
      <c r="R70" s="86"/>
      <c r="S70" s="79"/>
      <c r="T70" s="79"/>
      <c r="U70" s="79"/>
      <c r="Y70" s="79"/>
    </row>
    <row r="71" spans="2:25">
      <c r="B71" s="86"/>
      <c r="C71" s="86"/>
      <c r="D71" s="104" t="s">
        <v>171</v>
      </c>
      <c r="E71" s="86"/>
      <c r="F71" s="86"/>
      <c r="G71" s="87"/>
      <c r="H71" s="113" t="str">
        <f t="shared" si="9"/>
        <v/>
      </c>
      <c r="I71" s="86"/>
      <c r="J71" s="88"/>
      <c r="K71" s="86"/>
      <c r="L71" s="86"/>
      <c r="M71" s="104" t="s">
        <v>176</v>
      </c>
      <c r="N71" s="86"/>
      <c r="O71" s="86"/>
      <c r="P71" s="87"/>
      <c r="Q71" s="113" t="str">
        <f t="shared" si="10"/>
        <v/>
      </c>
      <c r="R71" s="86"/>
      <c r="S71" s="79"/>
      <c r="T71" s="79"/>
      <c r="U71" s="79"/>
      <c r="Y71" s="79"/>
    </row>
    <row r="72" spans="2:25">
      <c r="B72" s="86"/>
      <c r="C72" s="86"/>
      <c r="D72" s="104" t="s">
        <v>172</v>
      </c>
      <c r="E72" s="86"/>
      <c r="F72" s="86"/>
      <c r="G72" s="87"/>
      <c r="H72" s="113" t="str">
        <f t="shared" si="9"/>
        <v/>
      </c>
      <c r="I72" s="86"/>
      <c r="J72" s="88"/>
      <c r="K72" s="86"/>
      <c r="L72" s="86"/>
      <c r="M72" s="104" t="s">
        <v>93</v>
      </c>
      <c r="N72" s="108" t="s">
        <v>77</v>
      </c>
      <c r="O72" s="86"/>
      <c r="P72" s="87"/>
      <c r="Q72" s="113" t="str">
        <f t="shared" si="10"/>
        <v/>
      </c>
      <c r="R72" s="86"/>
      <c r="S72" s="79"/>
      <c r="T72" s="79"/>
      <c r="U72" s="79"/>
      <c r="W72" s="79"/>
      <c r="Y72" s="79"/>
    </row>
    <row r="73" spans="2:25">
      <c r="B73" s="86"/>
      <c r="C73" s="86"/>
      <c r="D73" s="104" t="s">
        <v>173</v>
      </c>
      <c r="E73" s="86"/>
      <c r="F73" s="86"/>
      <c r="G73" s="87"/>
      <c r="H73" s="113" t="str">
        <f t="shared" si="9"/>
        <v/>
      </c>
      <c r="I73" s="86"/>
      <c r="J73" s="88"/>
      <c r="K73" s="91"/>
      <c r="L73" s="91"/>
      <c r="M73" s="91"/>
      <c r="N73" s="91"/>
      <c r="O73" s="92"/>
      <c r="P73" s="93"/>
      <c r="Q73" s="107" t="str">
        <f t="shared" si="10"/>
        <v/>
      </c>
      <c r="R73" s="91"/>
      <c r="S73" s="79"/>
      <c r="T73" s="79"/>
      <c r="U73" s="79"/>
      <c r="W73" s="79"/>
      <c r="Y73" s="79"/>
    </row>
    <row r="74" spans="2:25" ht="14.25">
      <c r="B74" s="91"/>
      <c r="C74" s="91"/>
      <c r="D74" s="91"/>
      <c r="E74" s="91"/>
      <c r="F74" s="92"/>
      <c r="G74" s="93"/>
      <c r="H74" s="107" t="str">
        <f t="shared" si="9"/>
        <v/>
      </c>
      <c r="I74" s="91"/>
      <c r="J74" s="88"/>
      <c r="K74" s="91"/>
      <c r="L74" s="91"/>
      <c r="M74" s="91"/>
      <c r="N74" s="91"/>
      <c r="O74" s="92"/>
      <c r="P74" s="93"/>
      <c r="Q74" s="107" t="str">
        <f t="shared" si="10"/>
        <v/>
      </c>
      <c r="R74" s="91"/>
      <c r="S74" s="79"/>
      <c r="T74" s="79"/>
      <c r="U74" s="79"/>
      <c r="W74" s="79"/>
      <c r="X74" s="79"/>
      <c r="Y74" s="79"/>
    </row>
    <row r="75" spans="2:25" ht="14.25">
      <c r="B75" s="91"/>
      <c r="C75" s="91"/>
      <c r="D75" s="91"/>
      <c r="E75" s="91"/>
      <c r="F75" s="92"/>
      <c r="G75" s="93"/>
      <c r="H75" s="107" t="str">
        <f t="shared" si="9"/>
        <v/>
      </c>
      <c r="I75" s="91"/>
      <c r="J75" s="88"/>
      <c r="K75" s="91"/>
      <c r="L75" s="91"/>
      <c r="M75" s="91"/>
      <c r="N75" s="91"/>
      <c r="O75" s="92"/>
      <c r="P75" s="93"/>
      <c r="Q75" s="107" t="str">
        <f t="shared" si="10"/>
        <v/>
      </c>
      <c r="R75" s="91"/>
      <c r="S75" s="79"/>
      <c r="T75" s="79"/>
      <c r="U75" s="79"/>
      <c r="W75" s="79"/>
      <c r="X75" s="79"/>
      <c r="Y75" s="79"/>
    </row>
    <row r="76" spans="2:25" ht="14.25">
      <c r="B76" s="88"/>
      <c r="C76" s="88"/>
      <c r="D76" s="88"/>
      <c r="E76" s="88"/>
      <c r="F76" s="95"/>
      <c r="G76" s="96"/>
      <c r="H76" s="96"/>
      <c r="I76" s="88"/>
      <c r="J76" s="88"/>
      <c r="K76" s="88"/>
      <c r="L76" s="88"/>
      <c r="M76" s="88"/>
      <c r="N76" s="88"/>
      <c r="O76" s="95"/>
      <c r="P76" s="96"/>
      <c r="Q76" s="96"/>
      <c r="R76" s="88"/>
      <c r="S76" s="79"/>
      <c r="T76" s="79"/>
      <c r="U76" s="79"/>
      <c r="W76" s="79"/>
      <c r="X76" s="79"/>
      <c r="Y76" s="79"/>
    </row>
    <row r="77" spans="2:25" ht="18">
      <c r="B77" s="117" t="s">
        <v>221</v>
      </c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79"/>
      <c r="T77" s="79"/>
      <c r="U77" s="79"/>
      <c r="W77" s="79"/>
      <c r="X77" s="79"/>
      <c r="Y77" s="79"/>
    </row>
    <row r="78" spans="2:25">
      <c r="B78" s="110" t="s">
        <v>98</v>
      </c>
      <c r="C78" s="110" t="s">
        <v>86</v>
      </c>
      <c r="D78" s="110" t="s">
        <v>37</v>
      </c>
      <c r="E78" s="110" t="s">
        <v>6</v>
      </c>
      <c r="F78" s="110" t="s">
        <v>7</v>
      </c>
      <c r="G78" s="110" t="s">
        <v>8</v>
      </c>
      <c r="H78" s="110" t="s">
        <v>55</v>
      </c>
      <c r="I78" s="110" t="s">
        <v>38</v>
      </c>
      <c r="J78" s="111"/>
      <c r="K78" s="110" t="s">
        <v>98</v>
      </c>
      <c r="L78" s="110" t="s">
        <v>86</v>
      </c>
      <c r="M78" s="110" t="s">
        <v>37</v>
      </c>
      <c r="N78" s="110" t="s">
        <v>6</v>
      </c>
      <c r="O78" s="110" t="s">
        <v>7</v>
      </c>
      <c r="P78" s="110" t="s">
        <v>8</v>
      </c>
      <c r="Q78" s="110" t="s">
        <v>55</v>
      </c>
      <c r="R78" s="110" t="s">
        <v>38</v>
      </c>
      <c r="S78" s="79"/>
      <c r="T78" s="79"/>
      <c r="U78" s="79"/>
      <c r="W78" s="79"/>
      <c r="X78" s="79"/>
      <c r="Y78" s="79"/>
    </row>
    <row r="79" spans="2:25" ht="14.25">
      <c r="B79" s="91"/>
      <c r="C79" s="91"/>
      <c r="D79" s="91"/>
      <c r="E79" s="91"/>
      <c r="F79" s="91"/>
      <c r="G79" s="97"/>
      <c r="H79" s="107" t="str">
        <f t="shared" ref="H79:H84" si="11">IF(F79*G79=0,"",F79*G79)</f>
        <v/>
      </c>
      <c r="I79" s="91"/>
      <c r="J79" s="88"/>
      <c r="K79" s="91"/>
      <c r="L79" s="91"/>
      <c r="M79" s="91"/>
      <c r="N79" s="91"/>
      <c r="O79" s="91"/>
      <c r="P79" s="97"/>
      <c r="Q79" s="107" t="str">
        <f t="shared" ref="Q79:Q84" si="12">IF(O79*P79=0,"",O79*P79)</f>
        <v/>
      </c>
      <c r="R79" s="91"/>
      <c r="S79" s="79"/>
      <c r="T79" s="79"/>
      <c r="U79" s="79"/>
      <c r="W79" s="79"/>
      <c r="X79" s="79"/>
      <c r="Y79" s="79"/>
    </row>
    <row r="80" spans="2:25" ht="14.25">
      <c r="B80" s="91"/>
      <c r="C80" s="91"/>
      <c r="D80" s="91"/>
      <c r="E80" s="91"/>
      <c r="F80" s="91"/>
      <c r="G80" s="97"/>
      <c r="H80" s="107" t="str">
        <f>IF(F80*G80=0,"",F80*G80)</f>
        <v/>
      </c>
      <c r="I80" s="91"/>
      <c r="J80" s="88"/>
      <c r="K80" s="91"/>
      <c r="L80" s="91"/>
      <c r="M80" s="91"/>
      <c r="N80" s="91"/>
      <c r="O80" s="91"/>
      <c r="P80" s="97"/>
      <c r="Q80" s="107" t="str">
        <f t="shared" si="12"/>
        <v/>
      </c>
      <c r="R80" s="91"/>
      <c r="S80" s="79"/>
      <c r="T80" s="79"/>
      <c r="U80" s="79"/>
      <c r="W80" s="79"/>
      <c r="X80" s="79"/>
      <c r="Y80" s="79"/>
    </row>
    <row r="81" spans="2:25" ht="14.25">
      <c r="B81" s="91"/>
      <c r="C81" s="91"/>
      <c r="D81" s="91"/>
      <c r="E81" s="91"/>
      <c r="F81" s="91"/>
      <c r="G81" s="97"/>
      <c r="H81" s="107" t="str">
        <f t="shared" si="11"/>
        <v/>
      </c>
      <c r="I81" s="91"/>
      <c r="J81" s="88"/>
      <c r="K81" s="91"/>
      <c r="L81" s="91"/>
      <c r="M81" s="91"/>
      <c r="N81" s="91"/>
      <c r="O81" s="91"/>
      <c r="P81" s="97"/>
      <c r="Q81" s="107" t="str">
        <f t="shared" si="12"/>
        <v/>
      </c>
      <c r="R81" s="91"/>
      <c r="S81" s="79"/>
      <c r="T81" s="79"/>
      <c r="U81" s="79"/>
      <c r="W81" s="79"/>
      <c r="X81" s="79"/>
      <c r="Y81" s="79"/>
    </row>
    <row r="82" spans="2:25" ht="14.25">
      <c r="B82" s="91"/>
      <c r="C82" s="91"/>
      <c r="D82" s="91"/>
      <c r="E82" s="91"/>
      <c r="F82" s="91"/>
      <c r="G82" s="97"/>
      <c r="H82" s="107" t="str">
        <f t="shared" si="11"/>
        <v/>
      </c>
      <c r="I82" s="91"/>
      <c r="J82" s="88"/>
      <c r="K82" s="91"/>
      <c r="L82" s="91"/>
      <c r="M82" s="91"/>
      <c r="N82" s="91"/>
      <c r="O82" s="91"/>
      <c r="P82" s="97"/>
      <c r="Q82" s="107" t="str">
        <f t="shared" si="12"/>
        <v/>
      </c>
      <c r="R82" s="91"/>
      <c r="S82" s="79"/>
      <c r="T82" s="79"/>
      <c r="U82" s="79"/>
      <c r="W82" s="79"/>
      <c r="X82" s="79"/>
      <c r="Y82" s="79"/>
    </row>
    <row r="83" spans="2:25" ht="14.25">
      <c r="B83" s="91"/>
      <c r="C83" s="91"/>
      <c r="D83" s="91"/>
      <c r="E83" s="91"/>
      <c r="F83" s="91"/>
      <c r="G83" s="97"/>
      <c r="H83" s="107" t="str">
        <f t="shared" si="11"/>
        <v/>
      </c>
      <c r="I83" s="91"/>
      <c r="J83" s="88"/>
      <c r="K83" s="91"/>
      <c r="L83" s="91"/>
      <c r="M83" s="91"/>
      <c r="N83" s="91"/>
      <c r="O83" s="91"/>
      <c r="P83" s="97"/>
      <c r="Q83" s="107" t="str">
        <f t="shared" si="12"/>
        <v/>
      </c>
      <c r="R83" s="91"/>
      <c r="S83" s="79"/>
      <c r="T83" s="79"/>
      <c r="U83" s="79"/>
      <c r="W83" s="79"/>
      <c r="X83" s="79"/>
      <c r="Y83" s="79"/>
    </row>
    <row r="84" spans="2:25" ht="14.25">
      <c r="B84" s="91"/>
      <c r="C84" s="91"/>
      <c r="D84" s="91"/>
      <c r="E84" s="91"/>
      <c r="F84" s="91"/>
      <c r="G84" s="97"/>
      <c r="H84" s="107" t="str">
        <f t="shared" si="11"/>
        <v/>
      </c>
      <c r="I84" s="91"/>
      <c r="J84" s="88"/>
      <c r="K84" s="91"/>
      <c r="L84" s="91"/>
      <c r="M84" s="91"/>
      <c r="N84" s="91"/>
      <c r="O84" s="91"/>
      <c r="P84" s="97"/>
      <c r="Q84" s="107" t="str">
        <f t="shared" si="12"/>
        <v/>
      </c>
      <c r="R84" s="91"/>
      <c r="S84" s="79"/>
      <c r="T84" s="79"/>
      <c r="U84" s="79"/>
      <c r="W84" s="79"/>
      <c r="X84" s="79"/>
      <c r="Y84" s="79"/>
    </row>
    <row r="85" spans="2:25" ht="14.25">
      <c r="B85" s="88"/>
      <c r="C85" s="88"/>
      <c r="D85" s="88"/>
      <c r="E85" s="88"/>
      <c r="F85" s="95"/>
      <c r="G85" s="96"/>
      <c r="H85" s="96"/>
      <c r="I85" s="88"/>
      <c r="J85" s="88"/>
      <c r="K85" s="88"/>
      <c r="L85" s="88"/>
      <c r="M85" s="88"/>
      <c r="N85" s="88"/>
      <c r="O85" s="95"/>
      <c r="P85" s="96"/>
      <c r="Q85" s="96"/>
      <c r="R85" s="88"/>
      <c r="S85" s="79"/>
      <c r="T85" s="79"/>
      <c r="U85" s="79"/>
      <c r="W85" s="79"/>
      <c r="X85" s="79"/>
      <c r="Y85" s="79"/>
    </row>
    <row r="86" spans="2:25" s="83" customFormat="1" ht="15.75" customHeight="1">
      <c r="B86" s="117" t="s">
        <v>160</v>
      </c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79"/>
      <c r="T86" s="79"/>
      <c r="U86" s="79"/>
      <c r="W86" s="79"/>
      <c r="X86" s="79"/>
      <c r="Y86" s="79"/>
    </row>
    <row r="87" spans="2:25" s="83" customFormat="1" ht="15.75" customHeight="1">
      <c r="B87" s="110" t="s">
        <v>98</v>
      </c>
      <c r="C87" s="110" t="s">
        <v>86</v>
      </c>
      <c r="D87" s="110" t="s">
        <v>37</v>
      </c>
      <c r="E87" s="110" t="s">
        <v>6</v>
      </c>
      <c r="F87" s="110" t="s">
        <v>7</v>
      </c>
      <c r="G87" s="110" t="s">
        <v>8</v>
      </c>
      <c r="H87" s="110" t="s">
        <v>55</v>
      </c>
      <c r="I87" s="110" t="s">
        <v>38</v>
      </c>
      <c r="J87" s="111"/>
      <c r="K87" s="110" t="s">
        <v>98</v>
      </c>
      <c r="L87" s="110" t="s">
        <v>86</v>
      </c>
      <c r="M87" s="110" t="s">
        <v>37</v>
      </c>
      <c r="N87" s="110" t="s">
        <v>6</v>
      </c>
      <c r="O87" s="110" t="s">
        <v>7</v>
      </c>
      <c r="P87" s="110" t="s">
        <v>8</v>
      </c>
      <c r="Q87" s="110" t="s">
        <v>55</v>
      </c>
      <c r="R87" s="110" t="s">
        <v>38</v>
      </c>
      <c r="S87" s="79"/>
      <c r="T87" s="84"/>
      <c r="U87" s="84"/>
      <c r="W87" s="79"/>
      <c r="X87" s="79"/>
      <c r="Y87" s="79"/>
    </row>
    <row r="88" spans="2:25" ht="14.25">
      <c r="B88" s="91"/>
      <c r="C88" s="91"/>
      <c r="D88" s="91"/>
      <c r="E88" s="91"/>
      <c r="F88" s="91"/>
      <c r="G88" s="97"/>
      <c r="H88" s="107" t="str">
        <f t="shared" ref="H88:H93" si="13">IF(F88*G88=0,"",F88*G88)</f>
        <v/>
      </c>
      <c r="I88" s="91"/>
      <c r="J88" s="88"/>
      <c r="K88" s="91"/>
      <c r="L88" s="91"/>
      <c r="M88" s="91"/>
      <c r="N88" s="91"/>
      <c r="O88" s="91"/>
      <c r="P88" s="97"/>
      <c r="Q88" s="107" t="str">
        <f t="shared" ref="Q88:Q93" si="14">IF(O88*P88=0,"",O88*P88)</f>
        <v/>
      </c>
      <c r="R88" s="91"/>
      <c r="S88" s="79"/>
      <c r="W88" s="79"/>
      <c r="X88" s="79"/>
      <c r="Y88" s="79"/>
    </row>
    <row r="89" spans="2:25" ht="14.25">
      <c r="B89" s="91"/>
      <c r="C89" s="91"/>
      <c r="D89" s="91"/>
      <c r="E89" s="91"/>
      <c r="F89" s="91"/>
      <c r="G89" s="97"/>
      <c r="H89" s="107" t="str">
        <f t="shared" si="13"/>
        <v/>
      </c>
      <c r="I89" s="91"/>
      <c r="J89" s="88"/>
      <c r="K89" s="91"/>
      <c r="L89" s="91"/>
      <c r="M89" s="91"/>
      <c r="N89" s="91"/>
      <c r="O89" s="91"/>
      <c r="P89" s="97"/>
      <c r="Q89" s="107" t="str">
        <f t="shared" si="14"/>
        <v/>
      </c>
      <c r="R89" s="91"/>
      <c r="S89" s="79"/>
      <c r="W89" s="79"/>
      <c r="X89" s="79"/>
      <c r="Y89" s="79"/>
    </row>
    <row r="90" spans="2:25" ht="14.25">
      <c r="B90" s="91"/>
      <c r="C90" s="91"/>
      <c r="D90" s="91"/>
      <c r="E90" s="91"/>
      <c r="F90" s="91"/>
      <c r="G90" s="97"/>
      <c r="H90" s="107" t="str">
        <f t="shared" si="13"/>
        <v/>
      </c>
      <c r="I90" s="91"/>
      <c r="J90" s="88"/>
      <c r="K90" s="91"/>
      <c r="L90" s="91"/>
      <c r="M90" s="91"/>
      <c r="N90" s="91"/>
      <c r="O90" s="91"/>
      <c r="P90" s="97"/>
      <c r="Q90" s="107" t="str">
        <f t="shared" si="14"/>
        <v/>
      </c>
      <c r="R90" s="91"/>
      <c r="S90" s="79"/>
      <c r="W90" s="79"/>
      <c r="X90" s="79"/>
      <c r="Y90" s="79"/>
    </row>
    <row r="91" spans="2:25" ht="14.25">
      <c r="B91" s="91"/>
      <c r="C91" s="91"/>
      <c r="D91" s="91"/>
      <c r="E91" s="91"/>
      <c r="F91" s="91"/>
      <c r="G91" s="97"/>
      <c r="H91" s="107" t="str">
        <f t="shared" si="13"/>
        <v/>
      </c>
      <c r="I91" s="91"/>
      <c r="J91" s="88"/>
      <c r="K91" s="91"/>
      <c r="L91" s="91"/>
      <c r="M91" s="91"/>
      <c r="N91" s="91"/>
      <c r="O91" s="91"/>
      <c r="P91" s="97"/>
      <c r="Q91" s="107" t="str">
        <f t="shared" si="14"/>
        <v/>
      </c>
      <c r="R91" s="91"/>
      <c r="S91" s="79"/>
      <c r="W91" s="79"/>
      <c r="X91" s="79"/>
      <c r="Y91" s="79"/>
    </row>
    <row r="92" spans="2:25" ht="14.25">
      <c r="B92" s="91"/>
      <c r="C92" s="91"/>
      <c r="D92" s="91"/>
      <c r="E92" s="91"/>
      <c r="F92" s="91"/>
      <c r="G92" s="97"/>
      <c r="H92" s="107" t="str">
        <f t="shared" si="13"/>
        <v/>
      </c>
      <c r="I92" s="91"/>
      <c r="J92" s="88"/>
      <c r="K92" s="91"/>
      <c r="L92" s="91"/>
      <c r="M92" s="91"/>
      <c r="N92" s="91"/>
      <c r="O92" s="91"/>
      <c r="P92" s="97"/>
      <c r="Q92" s="107" t="str">
        <f t="shared" si="14"/>
        <v/>
      </c>
      <c r="R92" s="91"/>
      <c r="S92" s="79"/>
      <c r="T92" s="83"/>
      <c r="U92" s="83"/>
      <c r="W92" s="79"/>
      <c r="X92" s="79"/>
      <c r="Y92" s="79"/>
    </row>
    <row r="93" spans="2:25" ht="14.25">
      <c r="B93" s="91"/>
      <c r="C93" s="91"/>
      <c r="D93" s="91"/>
      <c r="E93" s="91"/>
      <c r="F93" s="91"/>
      <c r="G93" s="97"/>
      <c r="H93" s="107" t="str">
        <f t="shared" si="13"/>
        <v/>
      </c>
      <c r="I93" s="91"/>
      <c r="J93" s="88"/>
      <c r="K93" s="91"/>
      <c r="L93" s="91"/>
      <c r="M93" s="91"/>
      <c r="N93" s="91"/>
      <c r="O93" s="91"/>
      <c r="P93" s="97"/>
      <c r="Q93" s="107" t="str">
        <f t="shared" si="14"/>
        <v/>
      </c>
      <c r="R93" s="91"/>
      <c r="S93" s="79"/>
      <c r="T93" s="83"/>
      <c r="U93" s="83"/>
      <c r="W93" s="79"/>
      <c r="X93" s="79"/>
      <c r="Y93" s="79"/>
    </row>
    <row r="94" spans="2:25" ht="14.25"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W94" s="79"/>
      <c r="X94" s="79"/>
      <c r="Y94" s="79"/>
    </row>
    <row r="95" spans="2:25" s="83" customFormat="1" ht="15.75" customHeight="1">
      <c r="B95" s="117" t="s">
        <v>78</v>
      </c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79"/>
      <c r="T95" s="84"/>
      <c r="U95" s="84"/>
      <c r="W95" s="79"/>
      <c r="X95" s="79"/>
      <c r="Y95" s="79"/>
    </row>
    <row r="96" spans="2:25" s="83" customFormat="1" ht="15.75" customHeight="1">
      <c r="B96" s="110" t="s">
        <v>98</v>
      </c>
      <c r="C96" s="110" t="s">
        <v>86</v>
      </c>
      <c r="D96" s="110" t="s">
        <v>37</v>
      </c>
      <c r="E96" s="110" t="s">
        <v>6</v>
      </c>
      <c r="F96" s="110" t="s">
        <v>7</v>
      </c>
      <c r="G96" s="110" t="s">
        <v>8</v>
      </c>
      <c r="H96" s="110" t="s">
        <v>55</v>
      </c>
      <c r="I96" s="110" t="s">
        <v>38</v>
      </c>
      <c r="J96" s="111"/>
      <c r="K96" s="110" t="s">
        <v>98</v>
      </c>
      <c r="L96" s="110" t="s">
        <v>86</v>
      </c>
      <c r="M96" s="110" t="s">
        <v>37</v>
      </c>
      <c r="N96" s="110" t="s">
        <v>6</v>
      </c>
      <c r="O96" s="110" t="s">
        <v>7</v>
      </c>
      <c r="P96" s="110" t="s">
        <v>8</v>
      </c>
      <c r="Q96" s="110" t="s">
        <v>55</v>
      </c>
      <c r="R96" s="110" t="s">
        <v>38</v>
      </c>
      <c r="S96" s="79"/>
      <c r="T96" s="84"/>
      <c r="U96" s="84"/>
      <c r="W96" s="79"/>
      <c r="X96" s="79"/>
      <c r="Y96" s="79"/>
    </row>
    <row r="97" spans="2:26" ht="14.25">
      <c r="B97" s="98"/>
      <c r="C97" s="98"/>
      <c r="D97" s="98"/>
      <c r="E97" s="98"/>
      <c r="F97" s="98"/>
      <c r="G97" s="99"/>
      <c r="H97" s="109" t="str">
        <f t="shared" ref="H97:H102" si="15">IF(F97*G97=0,"",F97*G97)</f>
        <v/>
      </c>
      <c r="I97" s="98"/>
      <c r="J97" s="88"/>
      <c r="K97" s="98"/>
      <c r="L97" s="98"/>
      <c r="M97" s="98"/>
      <c r="N97" s="99"/>
      <c r="O97" s="98"/>
      <c r="P97" s="99"/>
      <c r="Q97" s="109" t="str">
        <f t="shared" ref="Q97:Q102" si="16">IF(O97*P97=0,"",O97*P97)</f>
        <v/>
      </c>
      <c r="R97" s="98"/>
      <c r="S97" s="79"/>
      <c r="W97" s="79"/>
      <c r="X97" s="79"/>
      <c r="Y97" s="79"/>
    </row>
    <row r="98" spans="2:26" ht="14.25">
      <c r="B98" s="98"/>
      <c r="C98" s="98"/>
      <c r="D98" s="98"/>
      <c r="E98" s="98"/>
      <c r="F98" s="98"/>
      <c r="G98" s="99"/>
      <c r="H98" s="109" t="str">
        <f t="shared" si="15"/>
        <v/>
      </c>
      <c r="I98" s="98"/>
      <c r="J98" s="88"/>
      <c r="K98" s="98"/>
      <c r="L98" s="98"/>
      <c r="M98" s="98"/>
      <c r="N98" s="99"/>
      <c r="O98" s="98"/>
      <c r="P98" s="99"/>
      <c r="Q98" s="109" t="str">
        <f t="shared" si="16"/>
        <v/>
      </c>
      <c r="R98" s="98"/>
      <c r="S98" s="79"/>
      <c r="W98" s="79"/>
      <c r="X98" s="79"/>
      <c r="Y98" s="79"/>
    </row>
    <row r="99" spans="2:26" ht="14.25">
      <c r="B99" s="98"/>
      <c r="C99" s="98"/>
      <c r="D99" s="98"/>
      <c r="E99" s="98"/>
      <c r="F99" s="98"/>
      <c r="G99" s="99"/>
      <c r="H99" s="109" t="str">
        <f t="shared" si="15"/>
        <v/>
      </c>
      <c r="I99" s="98"/>
      <c r="J99" s="88"/>
      <c r="K99" s="98"/>
      <c r="L99" s="98"/>
      <c r="M99" s="98"/>
      <c r="N99" s="99"/>
      <c r="O99" s="98"/>
      <c r="P99" s="99"/>
      <c r="Q99" s="109" t="str">
        <f t="shared" si="16"/>
        <v/>
      </c>
      <c r="R99" s="98"/>
      <c r="S99" s="79"/>
      <c r="W99" s="79"/>
      <c r="X99" s="79"/>
      <c r="Y99" s="79"/>
    </row>
    <row r="100" spans="2:26" ht="14.25">
      <c r="B100" s="98"/>
      <c r="C100" s="98"/>
      <c r="D100" s="98"/>
      <c r="E100" s="98"/>
      <c r="F100" s="98"/>
      <c r="G100" s="99"/>
      <c r="H100" s="109" t="str">
        <f t="shared" si="15"/>
        <v/>
      </c>
      <c r="I100" s="98"/>
      <c r="J100" s="88"/>
      <c r="K100" s="98"/>
      <c r="L100" s="98"/>
      <c r="M100" s="98"/>
      <c r="N100" s="99"/>
      <c r="O100" s="98"/>
      <c r="P100" s="99"/>
      <c r="Q100" s="109" t="str">
        <f t="shared" si="16"/>
        <v/>
      </c>
      <c r="R100" s="98"/>
      <c r="S100" s="79"/>
      <c r="W100" s="79"/>
      <c r="X100" s="79"/>
      <c r="Y100" s="79"/>
    </row>
    <row r="101" spans="2:26" ht="14.25">
      <c r="B101" s="98"/>
      <c r="C101" s="98"/>
      <c r="D101" s="98"/>
      <c r="E101" s="98"/>
      <c r="F101" s="98"/>
      <c r="G101" s="99"/>
      <c r="H101" s="109" t="str">
        <f t="shared" si="15"/>
        <v/>
      </c>
      <c r="I101" s="98"/>
      <c r="J101" s="88"/>
      <c r="K101" s="98"/>
      <c r="L101" s="98"/>
      <c r="M101" s="98"/>
      <c r="N101" s="99"/>
      <c r="O101" s="98"/>
      <c r="P101" s="99"/>
      <c r="Q101" s="109" t="str">
        <f t="shared" si="16"/>
        <v/>
      </c>
      <c r="R101" s="98"/>
      <c r="S101" s="79"/>
      <c r="T101" s="83"/>
      <c r="U101" s="83"/>
      <c r="W101" s="79"/>
      <c r="X101" s="79"/>
      <c r="Y101" s="79"/>
    </row>
    <row r="102" spans="2:26" ht="14.25">
      <c r="B102" s="98"/>
      <c r="C102" s="98"/>
      <c r="D102" s="98"/>
      <c r="E102" s="98"/>
      <c r="F102" s="98"/>
      <c r="G102" s="99"/>
      <c r="H102" s="109" t="str">
        <f t="shared" si="15"/>
        <v/>
      </c>
      <c r="I102" s="98"/>
      <c r="J102" s="88"/>
      <c r="K102" s="98"/>
      <c r="L102" s="98"/>
      <c r="M102" s="98"/>
      <c r="N102" s="99"/>
      <c r="O102" s="98"/>
      <c r="P102" s="99"/>
      <c r="Q102" s="109" t="str">
        <f t="shared" si="16"/>
        <v/>
      </c>
      <c r="R102" s="98"/>
      <c r="S102" s="79"/>
      <c r="T102" s="83"/>
      <c r="U102" s="83"/>
      <c r="W102" s="79"/>
      <c r="X102" s="79"/>
      <c r="Y102" s="79"/>
    </row>
    <row r="103" spans="2:26" ht="14.25">
      <c r="B103" s="88"/>
      <c r="C103" s="88"/>
      <c r="D103" s="88"/>
      <c r="E103" s="88"/>
      <c r="F103" s="88"/>
      <c r="G103" s="88"/>
      <c r="H103" s="100"/>
      <c r="I103" s="88"/>
      <c r="J103" s="88"/>
      <c r="K103" s="88"/>
      <c r="L103" s="88"/>
      <c r="M103" s="88"/>
      <c r="N103" s="88"/>
      <c r="O103" s="88"/>
      <c r="P103" s="100"/>
      <c r="Q103" s="88"/>
      <c r="R103" s="88"/>
      <c r="S103" s="79"/>
      <c r="W103" s="79"/>
      <c r="X103" s="79"/>
      <c r="Y103" s="79"/>
    </row>
    <row r="104" spans="2:26" ht="18">
      <c r="B104" s="117" t="s">
        <v>102</v>
      </c>
      <c r="C104" s="117"/>
      <c r="D104" s="117"/>
      <c r="E104" s="117"/>
      <c r="F104" s="117"/>
      <c r="G104" s="117"/>
      <c r="H104" s="117"/>
      <c r="I104" s="117" t="s">
        <v>12</v>
      </c>
      <c r="J104" s="117"/>
      <c r="K104" s="117"/>
      <c r="L104" s="117"/>
      <c r="M104" s="117"/>
      <c r="N104" s="117"/>
      <c r="O104" s="117"/>
      <c r="P104" s="117"/>
      <c r="Q104" s="117"/>
      <c r="R104" s="117"/>
      <c r="S104" s="79"/>
      <c r="W104" s="79"/>
      <c r="X104" s="79"/>
      <c r="Y104" s="79"/>
    </row>
    <row r="105" spans="2:26">
      <c r="B105" s="110" t="s">
        <v>98</v>
      </c>
      <c r="C105" s="110" t="s">
        <v>86</v>
      </c>
      <c r="D105" s="110" t="s">
        <v>37</v>
      </c>
      <c r="E105" s="110" t="s">
        <v>6</v>
      </c>
      <c r="F105" s="110" t="s">
        <v>7</v>
      </c>
      <c r="G105" s="110" t="s">
        <v>8</v>
      </c>
      <c r="H105" s="110" t="s">
        <v>55</v>
      </c>
      <c r="I105" s="110" t="s">
        <v>38</v>
      </c>
      <c r="J105" s="111"/>
      <c r="K105" s="110" t="s">
        <v>98</v>
      </c>
      <c r="L105" s="110" t="s">
        <v>86</v>
      </c>
      <c r="M105" s="110" t="s">
        <v>37</v>
      </c>
      <c r="N105" s="110" t="s">
        <v>6</v>
      </c>
      <c r="O105" s="110" t="s">
        <v>7</v>
      </c>
      <c r="P105" s="110" t="s">
        <v>8</v>
      </c>
      <c r="Q105" s="110" t="s">
        <v>55</v>
      </c>
      <c r="R105" s="110" t="s">
        <v>38</v>
      </c>
      <c r="S105" s="79"/>
      <c r="V105" s="79"/>
      <c r="W105" s="79"/>
      <c r="X105" s="79"/>
      <c r="Y105" s="79"/>
    </row>
    <row r="106" spans="2:26" ht="14.25">
      <c r="B106" s="98"/>
      <c r="C106" s="98"/>
      <c r="D106" s="98"/>
      <c r="E106" s="98"/>
      <c r="F106" s="98"/>
      <c r="G106" s="98"/>
      <c r="H106" s="109" t="str">
        <f>IF(F106*G106=0,"",F106*G106)</f>
        <v/>
      </c>
      <c r="I106" s="98"/>
      <c r="J106" s="88"/>
      <c r="K106" s="98"/>
      <c r="L106" s="98"/>
      <c r="M106" s="98"/>
      <c r="N106" s="98"/>
      <c r="O106" s="98"/>
      <c r="P106" s="98"/>
      <c r="Q106" s="109" t="str">
        <f t="shared" ref="Q106:Q111" si="17">IF(O106*P106=0,"",O106*P106)</f>
        <v/>
      </c>
      <c r="R106" s="98"/>
      <c r="S106" s="79"/>
      <c r="V106" s="79"/>
      <c r="W106" s="79"/>
      <c r="X106" s="79"/>
      <c r="Y106" s="79"/>
    </row>
    <row r="107" spans="2:26" ht="14.25">
      <c r="B107" s="98"/>
      <c r="C107" s="98"/>
      <c r="D107" s="98"/>
      <c r="E107" s="98"/>
      <c r="F107" s="98"/>
      <c r="G107" s="98"/>
      <c r="H107" s="109" t="str">
        <f t="shared" ref="H107:H111" si="18">IF(F107*G107=0,"",F107*G107)</f>
        <v/>
      </c>
      <c r="I107" s="98"/>
      <c r="J107" s="88"/>
      <c r="K107" s="98"/>
      <c r="L107" s="98"/>
      <c r="M107" s="98"/>
      <c r="N107" s="98"/>
      <c r="O107" s="98"/>
      <c r="P107" s="98"/>
      <c r="Q107" s="109" t="str">
        <f t="shared" si="17"/>
        <v/>
      </c>
      <c r="R107" s="98"/>
      <c r="S107" s="79"/>
      <c r="V107" s="79"/>
      <c r="W107" s="79"/>
      <c r="X107" s="79"/>
      <c r="Y107" s="79"/>
    </row>
    <row r="108" spans="2:26" ht="14.25">
      <c r="B108" s="98"/>
      <c r="C108" s="98"/>
      <c r="D108" s="98"/>
      <c r="E108" s="98"/>
      <c r="F108" s="98"/>
      <c r="G108" s="98"/>
      <c r="H108" s="109" t="str">
        <f t="shared" si="18"/>
        <v/>
      </c>
      <c r="I108" s="98"/>
      <c r="J108" s="88"/>
      <c r="K108" s="98"/>
      <c r="L108" s="98"/>
      <c r="M108" s="98"/>
      <c r="N108" s="98"/>
      <c r="O108" s="98"/>
      <c r="P108" s="98"/>
      <c r="Q108" s="109" t="str">
        <f t="shared" si="17"/>
        <v/>
      </c>
      <c r="R108" s="98"/>
      <c r="S108" s="79"/>
      <c r="V108" s="79"/>
      <c r="W108" s="79"/>
      <c r="X108" s="79"/>
      <c r="Y108" s="79"/>
    </row>
    <row r="109" spans="2:26" ht="14.25">
      <c r="B109" s="98"/>
      <c r="C109" s="98"/>
      <c r="D109" s="98"/>
      <c r="E109" s="98"/>
      <c r="F109" s="98"/>
      <c r="G109" s="98"/>
      <c r="H109" s="109" t="str">
        <f t="shared" si="18"/>
        <v/>
      </c>
      <c r="I109" s="98"/>
      <c r="J109" s="88"/>
      <c r="K109" s="98"/>
      <c r="L109" s="98"/>
      <c r="M109" s="98"/>
      <c r="N109" s="98"/>
      <c r="O109" s="98"/>
      <c r="P109" s="98"/>
      <c r="Q109" s="109" t="str">
        <f t="shared" si="17"/>
        <v/>
      </c>
      <c r="R109" s="98"/>
      <c r="S109" s="79"/>
      <c r="V109" s="79"/>
      <c r="W109" s="79"/>
      <c r="X109" s="79"/>
      <c r="Y109" s="79"/>
    </row>
    <row r="110" spans="2:26" ht="14.25">
      <c r="B110" s="98"/>
      <c r="C110" s="98"/>
      <c r="D110" s="98"/>
      <c r="E110" s="98"/>
      <c r="F110" s="98"/>
      <c r="G110" s="98"/>
      <c r="H110" s="109" t="str">
        <f t="shared" si="18"/>
        <v/>
      </c>
      <c r="I110" s="98"/>
      <c r="J110" s="88"/>
      <c r="K110" s="98"/>
      <c r="L110" s="98"/>
      <c r="M110" s="98"/>
      <c r="N110" s="98"/>
      <c r="O110" s="98"/>
      <c r="P110" s="98"/>
      <c r="Q110" s="109" t="str">
        <f t="shared" si="17"/>
        <v/>
      </c>
      <c r="R110" s="98"/>
      <c r="S110" s="79"/>
      <c r="V110" s="79"/>
      <c r="W110" s="79"/>
      <c r="X110" s="79"/>
      <c r="Y110" s="79"/>
    </row>
    <row r="111" spans="2:26" ht="14.25">
      <c r="B111" s="98"/>
      <c r="C111" s="98"/>
      <c r="D111" s="98"/>
      <c r="E111" s="98"/>
      <c r="F111" s="98"/>
      <c r="G111" s="98"/>
      <c r="H111" s="109" t="str">
        <f t="shared" si="18"/>
        <v/>
      </c>
      <c r="I111" s="98"/>
      <c r="J111" s="88"/>
      <c r="K111" s="98"/>
      <c r="L111" s="98"/>
      <c r="M111" s="98"/>
      <c r="N111" s="98"/>
      <c r="O111" s="98"/>
      <c r="P111" s="98"/>
      <c r="Q111" s="109" t="str">
        <f t="shared" si="17"/>
        <v/>
      </c>
      <c r="R111" s="98"/>
      <c r="S111" s="79"/>
      <c r="T111" s="79"/>
      <c r="U111" s="79"/>
      <c r="V111" s="79"/>
      <c r="W111" s="79"/>
      <c r="X111" s="79"/>
      <c r="Y111" s="79"/>
    </row>
    <row r="112" spans="2:26" s="4" customFormat="1" ht="14.25">
      <c r="B112" s="2"/>
      <c r="C112" s="2"/>
      <c r="D112" s="2"/>
      <c r="E112" s="2"/>
      <c r="F112" s="2"/>
      <c r="G112" s="2"/>
      <c r="H112" s="6"/>
      <c r="I112" s="2"/>
      <c r="J112" s="2"/>
      <c r="K112" s="2"/>
      <c r="L112" s="2"/>
      <c r="M112" s="2"/>
      <c r="N112" s="2"/>
      <c r="O112" s="2"/>
      <c r="P112" s="6"/>
      <c r="Q112" s="2"/>
      <c r="R112" s="2"/>
      <c r="S112" s="1"/>
      <c r="T112" s="1"/>
      <c r="U112" s="1"/>
      <c r="V112" s="1"/>
      <c r="W112" s="1"/>
      <c r="X112" s="1"/>
      <c r="Y112" s="1"/>
      <c r="Z112" s="69"/>
    </row>
    <row r="113" spans="2:27" s="4" customFormat="1" ht="14.25">
      <c r="B113" s="7" t="s">
        <v>19</v>
      </c>
      <c r="C113" s="2"/>
      <c r="D113" s="2"/>
      <c r="E113" s="2"/>
      <c r="F113" s="2"/>
      <c r="G113" s="2"/>
      <c r="H113" s="6"/>
      <c r="I113" s="2"/>
      <c r="J113" s="2"/>
      <c r="K113" s="2"/>
      <c r="L113" s="2"/>
      <c r="M113" s="2"/>
      <c r="N113" s="2"/>
      <c r="O113" s="2"/>
      <c r="P113" s="6"/>
      <c r="Q113" s="2"/>
      <c r="R113" s="2"/>
      <c r="S113" s="1"/>
      <c r="T113" s="1"/>
      <c r="U113" s="1"/>
      <c r="V113" s="1"/>
      <c r="W113" s="1"/>
      <c r="X113" s="1"/>
      <c r="Y113" s="1"/>
      <c r="Z113" s="69"/>
    </row>
    <row r="114" spans="2:27" s="4" customFormat="1" ht="14.25">
      <c r="B114" s="7" t="s">
        <v>20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69"/>
    </row>
    <row r="115" spans="2:27" s="4" customFormat="1" ht="14.25">
      <c r="B115" s="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69"/>
    </row>
    <row r="116" spans="2:27" s="4" customFormat="1" ht="18">
      <c r="B116" s="71" t="s">
        <v>225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1"/>
      <c r="T116" s="1"/>
      <c r="U116" s="1"/>
      <c r="V116" s="1"/>
      <c r="W116" s="1"/>
      <c r="X116" s="1"/>
      <c r="Y116" s="1"/>
      <c r="Z116" s="69"/>
    </row>
    <row r="117" spans="2:27" s="4" customFormat="1" ht="13.15">
      <c r="B117" s="4" t="s">
        <v>177</v>
      </c>
      <c r="C117" s="9"/>
      <c r="D117" s="77"/>
      <c r="E117" s="77"/>
      <c r="F117" s="77"/>
      <c r="G117" s="77"/>
      <c r="H117" s="77"/>
      <c r="I117" s="77"/>
      <c r="J117" s="6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</row>
    <row r="118" spans="2:27" s="4" customFormat="1" ht="13.15">
      <c r="B118" s="4" t="s">
        <v>178</v>
      </c>
      <c r="C118" s="9"/>
      <c r="D118" s="77"/>
      <c r="E118" s="77"/>
      <c r="F118" s="77"/>
      <c r="G118" s="77"/>
      <c r="H118" s="77"/>
      <c r="I118" s="77"/>
      <c r="J118" s="6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</row>
    <row r="119" spans="2:27" s="4" customFormat="1" ht="13.15">
      <c r="B119" s="4" t="s">
        <v>179</v>
      </c>
      <c r="C119" s="9"/>
      <c r="D119" s="77"/>
      <c r="E119" s="77"/>
      <c r="F119" s="77"/>
      <c r="G119" s="77"/>
      <c r="H119" s="77"/>
      <c r="I119" s="77"/>
      <c r="J119" s="6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</row>
    <row r="120" spans="2:27" s="4" customFormat="1" ht="13.15">
      <c r="B120" s="4" t="s">
        <v>180</v>
      </c>
      <c r="C120" s="9"/>
      <c r="D120" s="77"/>
      <c r="E120" s="77"/>
      <c r="F120" s="77"/>
      <c r="G120" s="77"/>
      <c r="H120" s="77"/>
      <c r="I120" s="77"/>
      <c r="J120" s="6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</row>
    <row r="121" spans="2:27" s="4" customFormat="1" ht="13.15">
      <c r="B121" s="70"/>
      <c r="C121" s="9"/>
      <c r="D121" s="77"/>
      <c r="E121" s="77"/>
      <c r="F121" s="77"/>
      <c r="G121" s="77"/>
      <c r="H121" s="77"/>
      <c r="I121" s="77"/>
      <c r="J121" s="6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</row>
    <row r="122" spans="2:27" s="4" customFormat="1" ht="13.15">
      <c r="B122" s="4" t="s">
        <v>181</v>
      </c>
      <c r="C122" s="9"/>
      <c r="D122" s="77"/>
      <c r="E122" s="77"/>
      <c r="F122" s="77"/>
      <c r="G122" s="77"/>
      <c r="H122" s="77"/>
      <c r="I122" s="77"/>
      <c r="J122" s="6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77"/>
    </row>
    <row r="123" spans="2:27" s="4" customFormat="1" ht="13.15">
      <c r="B123" s="4" t="s">
        <v>182</v>
      </c>
      <c r="C123" s="9"/>
      <c r="D123" s="77"/>
      <c r="E123" s="77"/>
      <c r="F123" s="77"/>
      <c r="G123" s="77"/>
      <c r="H123" s="77"/>
      <c r="I123" s="77"/>
      <c r="J123" s="6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</row>
    <row r="124" spans="2:27" s="4" customFormat="1" ht="13.15">
      <c r="B124" s="4" t="s">
        <v>183</v>
      </c>
      <c r="C124" s="9"/>
      <c r="D124" s="77"/>
      <c r="E124" s="77"/>
      <c r="F124" s="77"/>
      <c r="G124" s="77"/>
      <c r="H124" s="77"/>
      <c r="I124" s="77"/>
      <c r="J124" s="6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</row>
    <row r="125" spans="2:27" s="4" customFormat="1" ht="13.15">
      <c r="B125" s="4" t="s">
        <v>184</v>
      </c>
      <c r="C125" s="9"/>
      <c r="D125" s="77"/>
      <c r="E125" s="77"/>
      <c r="F125" s="77"/>
      <c r="G125" s="77"/>
      <c r="H125" s="77"/>
      <c r="I125" s="77"/>
      <c r="J125" s="6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</row>
    <row r="126" spans="2:27" s="4" customFormat="1" ht="13.15">
      <c r="C126" s="9"/>
      <c r="D126" s="77"/>
      <c r="E126" s="77"/>
      <c r="F126" s="77"/>
      <c r="G126" s="77"/>
      <c r="H126" s="77"/>
      <c r="I126" s="77"/>
      <c r="J126" s="6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</row>
    <row r="127" spans="2:27" s="4" customFormat="1" ht="13.15">
      <c r="B127" s="4" t="s">
        <v>186</v>
      </c>
      <c r="C127" s="9"/>
      <c r="D127" s="77"/>
      <c r="E127" s="77"/>
      <c r="F127" s="77"/>
      <c r="G127" s="77"/>
      <c r="H127" s="77"/>
      <c r="I127" s="77"/>
      <c r="J127" s="6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</row>
    <row r="128" spans="2:27" s="4" customFormat="1" ht="13.9">
      <c r="B128" s="78" t="s">
        <v>222</v>
      </c>
      <c r="C128" s="9"/>
      <c r="D128" s="77"/>
      <c r="E128" s="77"/>
      <c r="F128" s="77"/>
      <c r="G128" s="77"/>
      <c r="H128" s="77"/>
      <c r="I128" s="77"/>
      <c r="J128" s="6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</row>
    <row r="129" spans="2:27" s="4" customFormat="1" ht="13.15">
      <c r="B129" s="4" t="s">
        <v>185</v>
      </c>
      <c r="C129" s="9"/>
      <c r="D129" s="77"/>
      <c r="E129" s="77"/>
      <c r="F129" s="77"/>
      <c r="G129" s="77"/>
      <c r="H129" s="77"/>
      <c r="I129" s="77"/>
      <c r="J129" s="6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</row>
    <row r="130" spans="2:27" s="4" customFormat="1" ht="13.15">
      <c r="C130" s="9"/>
      <c r="D130" s="77"/>
      <c r="E130" s="77"/>
      <c r="F130" s="77"/>
      <c r="G130" s="77"/>
      <c r="H130" s="77"/>
      <c r="I130" s="77"/>
      <c r="J130" s="6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</row>
    <row r="131" spans="2:27" s="4" customFormat="1" ht="13.15">
      <c r="B131" s="4" t="s">
        <v>187</v>
      </c>
      <c r="C131" s="9"/>
      <c r="D131" s="77"/>
      <c r="E131" s="77"/>
      <c r="F131" s="77"/>
      <c r="G131" s="77"/>
      <c r="H131" s="77"/>
      <c r="I131" s="77"/>
      <c r="J131" s="6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</row>
    <row r="132" spans="2:27" s="4" customFormat="1" ht="13.15">
      <c r="B132" s="4" t="s">
        <v>188</v>
      </c>
      <c r="C132" s="9"/>
      <c r="D132" s="77"/>
      <c r="E132" s="77"/>
      <c r="F132" s="77"/>
      <c r="G132" s="77"/>
      <c r="H132" s="77"/>
      <c r="I132" s="77"/>
      <c r="J132" s="6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</row>
    <row r="133" spans="2:27" s="4" customFormat="1" ht="13.15">
      <c r="B133" s="4" t="s">
        <v>189</v>
      </c>
      <c r="C133" s="9"/>
      <c r="D133" s="77"/>
      <c r="E133" s="77"/>
      <c r="F133" s="77"/>
      <c r="G133" s="77"/>
      <c r="H133" s="77"/>
      <c r="I133" s="77"/>
      <c r="J133" s="6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</row>
    <row r="134" spans="2:27" s="4" customFormat="1" ht="13.15">
      <c r="C134" s="9"/>
      <c r="D134" s="77"/>
      <c r="E134" s="77"/>
      <c r="F134" s="77"/>
      <c r="G134" s="77"/>
      <c r="H134" s="77"/>
      <c r="I134" s="77"/>
      <c r="J134" s="6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</row>
    <row r="135" spans="2:27" s="4" customFormat="1" ht="13.15">
      <c r="B135" s="4" t="s">
        <v>190</v>
      </c>
      <c r="C135" s="9"/>
      <c r="D135" s="77"/>
      <c r="E135" s="77"/>
      <c r="F135" s="77"/>
      <c r="G135" s="77"/>
      <c r="H135" s="77"/>
      <c r="I135" s="77"/>
      <c r="J135" s="6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</row>
    <row r="136" spans="2:27" s="4" customFormat="1" ht="13.15">
      <c r="B136" s="4" t="s">
        <v>191</v>
      </c>
      <c r="C136" s="9"/>
      <c r="D136" s="77"/>
      <c r="E136" s="77"/>
      <c r="F136" s="77"/>
      <c r="G136" s="77"/>
      <c r="H136" s="77"/>
      <c r="I136" s="77"/>
      <c r="J136" s="6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</row>
    <row r="137" spans="2:27" s="4" customFormat="1" ht="13.15">
      <c r="C137" s="9"/>
      <c r="D137" s="77"/>
      <c r="E137" s="77"/>
      <c r="F137" s="77"/>
      <c r="G137" s="77"/>
      <c r="H137" s="77"/>
      <c r="I137" s="77"/>
      <c r="J137" s="6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</row>
    <row r="138" spans="2:27" s="4" customFormat="1" ht="13.15">
      <c r="B138" s="4" t="s">
        <v>192</v>
      </c>
      <c r="C138" s="9"/>
      <c r="D138" s="77"/>
      <c r="E138" s="77"/>
      <c r="F138" s="77"/>
      <c r="G138" s="77"/>
      <c r="H138" s="77"/>
      <c r="I138" s="77"/>
      <c r="J138" s="6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</row>
    <row r="139" spans="2:27" s="4" customFormat="1" ht="13.15">
      <c r="B139" s="4" t="s">
        <v>193</v>
      </c>
      <c r="C139" s="9"/>
      <c r="D139" s="77"/>
      <c r="E139" s="77"/>
      <c r="F139" s="77"/>
      <c r="G139" s="77"/>
      <c r="H139" s="77"/>
      <c r="I139" s="77"/>
      <c r="J139" s="6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</row>
    <row r="140" spans="2:27" s="4" customFormat="1" ht="13.15">
      <c r="C140" s="9"/>
      <c r="D140" s="77"/>
      <c r="E140" s="77"/>
      <c r="F140" s="77"/>
      <c r="G140" s="77"/>
      <c r="H140" s="77"/>
      <c r="I140" s="77"/>
      <c r="J140" s="6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</row>
    <row r="141" spans="2:27" s="4" customFormat="1" ht="13.15">
      <c r="B141" s="4" t="s">
        <v>194</v>
      </c>
      <c r="C141" s="9"/>
      <c r="D141" s="77"/>
      <c r="E141" s="77"/>
      <c r="F141" s="77"/>
      <c r="G141" s="77"/>
      <c r="H141" s="77"/>
      <c r="I141" s="77"/>
      <c r="J141" s="6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</row>
    <row r="142" spans="2:27" s="4" customFormat="1" ht="13.15">
      <c r="B142" s="4" t="s">
        <v>193</v>
      </c>
      <c r="C142" s="9"/>
      <c r="D142" s="77"/>
      <c r="E142" s="77"/>
      <c r="F142" s="77"/>
      <c r="G142" s="77"/>
      <c r="H142" s="77"/>
      <c r="I142" s="77"/>
      <c r="J142" s="6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</row>
    <row r="143" spans="2:27" s="4" customFormat="1" ht="13.15">
      <c r="C143" s="9"/>
      <c r="D143" s="77"/>
      <c r="E143" s="77"/>
      <c r="F143" s="77"/>
      <c r="G143" s="77"/>
      <c r="H143" s="77"/>
      <c r="I143" s="77"/>
      <c r="J143" s="6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</row>
    <row r="144" spans="2:27" s="4" customFormat="1" ht="13.15">
      <c r="B144" s="4" t="s">
        <v>195</v>
      </c>
      <c r="C144" s="9"/>
      <c r="D144" s="77"/>
      <c r="E144" s="77"/>
      <c r="F144" s="77"/>
      <c r="G144" s="77"/>
      <c r="H144" s="77"/>
      <c r="I144" s="77"/>
      <c r="J144" s="6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</row>
    <row r="145" spans="2:27" s="4" customFormat="1" ht="13.15">
      <c r="B145" s="4" t="s">
        <v>196</v>
      </c>
      <c r="C145" s="9"/>
      <c r="D145" s="77"/>
      <c r="E145" s="77"/>
      <c r="F145" s="77"/>
      <c r="G145" s="77"/>
      <c r="H145" s="77"/>
      <c r="I145" s="77"/>
      <c r="J145" s="6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  <c r="AA145" s="77"/>
    </row>
    <row r="146" spans="2:27" s="4" customFormat="1" ht="13.15">
      <c r="C146" s="9"/>
      <c r="D146" s="77"/>
      <c r="E146" s="77"/>
      <c r="F146" s="77"/>
      <c r="G146" s="77"/>
      <c r="H146" s="77"/>
      <c r="I146" s="77"/>
      <c r="J146" s="6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  <c r="AA146" s="77"/>
    </row>
    <row r="147" spans="2:27" s="4" customFormat="1" ht="13.15">
      <c r="B147" s="4" t="s">
        <v>197</v>
      </c>
      <c r="C147" s="9"/>
      <c r="D147" s="77"/>
      <c r="E147" s="77"/>
      <c r="F147" s="77"/>
      <c r="G147" s="77"/>
      <c r="H147" s="77"/>
      <c r="I147" s="77"/>
      <c r="J147" s="6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  <c r="AA147" s="77"/>
    </row>
    <row r="148" spans="2:27" s="4" customFormat="1" ht="13.15">
      <c r="B148" s="4" t="s">
        <v>198</v>
      </c>
      <c r="C148" s="9"/>
      <c r="D148" s="77"/>
      <c r="E148" s="77"/>
      <c r="F148" s="77"/>
      <c r="G148" s="77"/>
      <c r="H148" s="77"/>
      <c r="I148" s="77"/>
      <c r="J148" s="6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  <c r="AA148" s="77"/>
    </row>
    <row r="149" spans="2:27" s="4" customFormat="1" ht="13.15">
      <c r="C149" s="9"/>
      <c r="D149" s="77"/>
      <c r="E149" s="77"/>
      <c r="F149" s="77"/>
      <c r="G149" s="77"/>
      <c r="H149" s="77"/>
      <c r="I149" s="77"/>
      <c r="J149" s="6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  <c r="AA149" s="77"/>
    </row>
    <row r="150" spans="2:27" s="4" customFormat="1" ht="13.15">
      <c r="B150" s="4" t="s">
        <v>199</v>
      </c>
      <c r="C150" s="9"/>
      <c r="D150" s="77"/>
      <c r="E150" s="77"/>
      <c r="F150" s="77"/>
      <c r="G150" s="77"/>
      <c r="H150" s="77"/>
      <c r="I150" s="77"/>
      <c r="J150" s="6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  <c r="AA150" s="77"/>
    </row>
    <row r="151" spans="2:27" s="4" customFormat="1" ht="13.15">
      <c r="B151" s="4" t="s">
        <v>200</v>
      </c>
      <c r="C151" s="9"/>
      <c r="D151" s="77"/>
      <c r="E151" s="77"/>
      <c r="F151" s="77"/>
      <c r="G151" s="77"/>
      <c r="H151" s="77"/>
      <c r="I151" s="77"/>
      <c r="J151" s="6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  <c r="AA151" s="77"/>
    </row>
    <row r="152" spans="2:27" s="4" customFormat="1" ht="13.15">
      <c r="B152" s="4" t="s">
        <v>201</v>
      </c>
      <c r="C152" s="9"/>
      <c r="D152" s="77"/>
      <c r="E152" s="77"/>
      <c r="F152" s="77"/>
      <c r="G152" s="77"/>
      <c r="H152" s="77"/>
      <c r="I152" s="77"/>
      <c r="J152" s="6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  <c r="AA152" s="77"/>
    </row>
    <row r="153" spans="2:27" s="4" customFormat="1" ht="13.15">
      <c r="B153" s="4" t="s">
        <v>202</v>
      </c>
      <c r="C153" s="9"/>
      <c r="D153" s="77"/>
      <c r="E153" s="77"/>
      <c r="F153" s="77"/>
      <c r="G153" s="77"/>
      <c r="H153" s="77"/>
      <c r="I153" s="77"/>
      <c r="J153" s="6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  <c r="AA153" s="77"/>
    </row>
    <row r="154" spans="2:27" s="4" customFormat="1" ht="13.15">
      <c r="C154" s="9"/>
      <c r="D154" s="77"/>
      <c r="E154" s="77"/>
      <c r="F154" s="77"/>
      <c r="G154" s="77"/>
      <c r="H154" s="77"/>
      <c r="I154" s="77"/>
      <c r="J154" s="6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</row>
    <row r="155" spans="2:27" s="4" customFormat="1" ht="13.15">
      <c r="B155" s="4" t="s">
        <v>203</v>
      </c>
      <c r="C155" s="9"/>
      <c r="D155" s="77"/>
      <c r="E155" s="77"/>
      <c r="F155" s="77"/>
      <c r="G155" s="77"/>
      <c r="H155" s="77"/>
      <c r="I155" s="77"/>
      <c r="J155" s="6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  <c r="AA155" s="77"/>
    </row>
    <row r="156" spans="2:27" s="4" customFormat="1" ht="13.15">
      <c r="B156" s="70"/>
      <c r="C156" s="9"/>
      <c r="D156" s="77"/>
      <c r="E156" s="77"/>
      <c r="F156" s="77"/>
      <c r="G156" s="77"/>
      <c r="H156" s="77"/>
      <c r="I156" s="77"/>
      <c r="J156" s="6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  <c r="AA156" s="77"/>
    </row>
    <row r="157" spans="2:27" s="4" customFormat="1" ht="13.15">
      <c r="B157" s="70" t="s">
        <v>204</v>
      </c>
      <c r="C157" s="9"/>
      <c r="D157" s="77"/>
      <c r="E157" s="77"/>
      <c r="F157" s="77"/>
      <c r="G157" s="77"/>
      <c r="H157" s="77"/>
      <c r="I157" s="77"/>
      <c r="J157" s="6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  <c r="AA157" s="77"/>
    </row>
    <row r="158" spans="2:27" s="4" customFormat="1" ht="13.15">
      <c r="B158" s="70"/>
      <c r="C158" s="9"/>
      <c r="D158" s="77"/>
      <c r="E158" s="77"/>
      <c r="F158" s="77"/>
      <c r="G158" s="77"/>
      <c r="H158" s="77"/>
      <c r="I158" s="77"/>
      <c r="J158" s="6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  <c r="AA158" s="77"/>
    </row>
    <row r="159" spans="2:27" s="4" customFormat="1" ht="13.15">
      <c r="B159" s="70" t="s">
        <v>205</v>
      </c>
      <c r="C159" s="9"/>
      <c r="D159" s="77"/>
      <c r="E159" s="77"/>
      <c r="F159" s="77"/>
      <c r="G159" s="77"/>
      <c r="H159" s="77"/>
      <c r="I159" s="77"/>
      <c r="J159" s="6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  <c r="AA159" s="77"/>
    </row>
    <row r="160" spans="2:27" s="4" customFormat="1" ht="13.15">
      <c r="B160" s="70" t="s">
        <v>206</v>
      </c>
      <c r="C160" s="9"/>
      <c r="D160" s="77"/>
      <c r="E160" s="77"/>
      <c r="F160" s="77"/>
      <c r="G160" s="77"/>
      <c r="H160" s="77"/>
      <c r="I160" s="77"/>
      <c r="J160" s="6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</row>
    <row r="161" spans="2:27" s="4" customFormat="1" ht="13.15">
      <c r="B161" s="70" t="s">
        <v>207</v>
      </c>
      <c r="C161" s="9"/>
      <c r="D161" s="77"/>
      <c r="E161" s="77"/>
      <c r="F161" s="77"/>
      <c r="G161" s="77"/>
      <c r="H161" s="77"/>
      <c r="I161" s="77"/>
      <c r="J161" s="6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</row>
    <row r="162" spans="2:27" s="4" customFormat="1" ht="13.15">
      <c r="B162" s="70"/>
      <c r="C162" s="9"/>
      <c r="D162" s="77"/>
      <c r="E162" s="77"/>
      <c r="F162" s="77"/>
      <c r="G162" s="77"/>
      <c r="H162" s="77"/>
      <c r="I162" s="77"/>
      <c r="J162" s="6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</row>
    <row r="163" spans="2:27" s="4" customFormat="1" ht="13.15">
      <c r="B163" s="4" t="s">
        <v>208</v>
      </c>
      <c r="C163" s="9"/>
      <c r="D163" s="77"/>
      <c r="E163" s="77"/>
      <c r="F163" s="77"/>
      <c r="G163" s="77"/>
      <c r="H163" s="77"/>
      <c r="I163" s="77"/>
      <c r="J163" s="6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</row>
    <row r="164" spans="2:27" s="4" customFormat="1" ht="13.15">
      <c r="B164" s="4" t="s">
        <v>209</v>
      </c>
      <c r="C164" s="9"/>
      <c r="D164" s="77"/>
      <c r="E164" s="77"/>
      <c r="F164" s="77"/>
      <c r="G164" s="77"/>
      <c r="H164" s="77"/>
      <c r="I164" s="77"/>
      <c r="J164" s="6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</row>
    <row r="165" spans="2:27" s="4" customFormat="1" ht="13.15">
      <c r="B165" s="70"/>
      <c r="C165" s="9"/>
      <c r="D165" s="77"/>
      <c r="E165" s="77"/>
      <c r="F165" s="77"/>
      <c r="G165" s="77"/>
      <c r="H165" s="77"/>
      <c r="I165" s="77"/>
      <c r="J165" s="6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</row>
    <row r="166" spans="2:27" s="4" customFormat="1" ht="13.15">
      <c r="B166" s="4" t="s">
        <v>223</v>
      </c>
      <c r="C166" s="9"/>
      <c r="D166" s="77"/>
      <c r="E166" s="77"/>
      <c r="F166" s="77"/>
      <c r="G166" s="77"/>
      <c r="H166" s="77"/>
      <c r="I166" s="77"/>
      <c r="J166" s="6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</row>
    <row r="167" spans="2:27" s="4" customFormat="1" ht="13.15">
      <c r="B167" s="4" t="s">
        <v>224</v>
      </c>
      <c r="C167" s="9"/>
      <c r="D167" s="77"/>
      <c r="E167" s="77"/>
      <c r="F167" s="77"/>
      <c r="G167" s="77"/>
      <c r="H167" s="77"/>
      <c r="I167" s="77"/>
      <c r="J167" s="6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</row>
    <row r="168" spans="2:27" s="4" customFormat="1" ht="13.15">
      <c r="B168" s="70"/>
      <c r="C168" s="9"/>
      <c r="D168" s="77"/>
      <c r="E168" s="77"/>
      <c r="F168" s="77"/>
      <c r="G168" s="77"/>
      <c r="H168" s="77"/>
      <c r="I168" s="77"/>
      <c r="J168" s="6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</row>
    <row r="169" spans="2:27" s="4" customFormat="1" ht="13.15">
      <c r="B169" s="70" t="s">
        <v>210</v>
      </c>
      <c r="C169" s="9"/>
      <c r="D169" s="77"/>
      <c r="E169" s="77"/>
      <c r="F169" s="77"/>
      <c r="G169" s="77"/>
      <c r="H169" s="77"/>
      <c r="I169" s="77"/>
      <c r="J169" s="6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</row>
    <row r="170" spans="2:27" s="4" customFormat="1" ht="13.15">
      <c r="B170" s="70" t="s">
        <v>211</v>
      </c>
      <c r="C170" s="9"/>
      <c r="D170" s="77"/>
      <c r="E170" s="77"/>
      <c r="F170" s="77"/>
      <c r="G170" s="77"/>
      <c r="H170" s="77"/>
      <c r="I170" s="77"/>
      <c r="J170" s="6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</row>
    <row r="171" spans="2:27" s="4" customFormat="1" ht="13.15">
      <c r="B171" s="70" t="s">
        <v>212</v>
      </c>
      <c r="C171" s="9"/>
      <c r="D171" s="77"/>
      <c r="E171" s="77"/>
      <c r="F171" s="77"/>
      <c r="G171" s="77"/>
      <c r="H171" s="77"/>
      <c r="I171" s="77"/>
      <c r="J171" s="6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</row>
    <row r="172" spans="2:27" s="4" customFormat="1" ht="13.15">
      <c r="B172" s="70"/>
      <c r="C172" s="9"/>
      <c r="D172" s="77"/>
      <c r="E172" s="77"/>
      <c r="F172" s="77"/>
      <c r="G172" s="77"/>
      <c r="H172" s="77"/>
      <c r="I172" s="77"/>
      <c r="J172" s="6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</row>
    <row r="173" spans="2:27" s="4" customFormat="1" ht="13.15">
      <c r="B173" s="70" t="s">
        <v>213</v>
      </c>
      <c r="C173" s="9"/>
      <c r="D173" s="77"/>
      <c r="E173" s="77"/>
      <c r="F173" s="77"/>
      <c r="G173" s="77"/>
      <c r="H173" s="77"/>
      <c r="I173" s="77"/>
      <c r="J173" s="6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</row>
    <row r="174" spans="2:27" s="4" customFormat="1" ht="13.15">
      <c r="B174" s="70" t="s">
        <v>214</v>
      </c>
      <c r="C174" s="9"/>
      <c r="D174" s="77"/>
      <c r="E174" s="77"/>
      <c r="F174" s="77"/>
      <c r="G174" s="77"/>
      <c r="H174" s="77"/>
      <c r="I174" s="77"/>
      <c r="J174" s="6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</row>
    <row r="175" spans="2:27" s="4" customFormat="1" ht="13.15">
      <c r="B175" s="70" t="s">
        <v>215</v>
      </c>
      <c r="C175" s="9"/>
      <c r="D175" s="77"/>
      <c r="E175" s="77"/>
      <c r="F175" s="77"/>
      <c r="G175" s="77"/>
      <c r="H175" s="77"/>
      <c r="I175" s="77"/>
      <c r="J175" s="6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</row>
    <row r="176" spans="2:27" s="4" customFormat="1" ht="14.25">
      <c r="B176" s="1"/>
      <c r="D176" s="1"/>
      <c r="E176" s="1"/>
      <c r="F176" s="1"/>
      <c r="G176" s="1"/>
      <c r="H176" s="1"/>
      <c r="I176" s="1"/>
      <c r="J176" s="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2:27" s="4" customFormat="1" ht="18">
      <c r="B177" s="71" t="s">
        <v>95</v>
      </c>
      <c r="C177" s="3"/>
      <c r="D177" s="3"/>
      <c r="E177" s="3"/>
      <c r="F177" s="3"/>
      <c r="G177" s="3"/>
      <c r="H177" s="3"/>
      <c r="I177" s="3"/>
      <c r="J177" s="74"/>
      <c r="K177" s="3"/>
      <c r="L177" s="3"/>
      <c r="M177" s="3"/>
      <c r="N177" s="3"/>
      <c r="O177" s="3"/>
      <c r="P177" s="3"/>
      <c r="Q177" s="3"/>
      <c r="R177" s="3"/>
      <c r="S177" s="1"/>
      <c r="T177" s="1"/>
      <c r="U177" s="1"/>
      <c r="V177" s="1"/>
      <c r="W177" s="1"/>
      <c r="X177" s="1"/>
      <c r="Y177" s="1"/>
      <c r="Z177" s="1"/>
      <c r="AA177" s="1"/>
    </row>
    <row r="178" spans="2:27" s="4" customFormat="1" ht="14.25">
      <c r="B178" s="73" t="s">
        <v>83</v>
      </c>
      <c r="C178" s="72" t="s">
        <v>96</v>
      </c>
      <c r="D178" s="72"/>
      <c r="E178" s="72"/>
      <c r="F178" s="72"/>
      <c r="G178" s="72"/>
      <c r="H178" s="72"/>
      <c r="I178" s="72"/>
      <c r="J178" s="73"/>
      <c r="K178" s="72"/>
      <c r="L178" s="72"/>
      <c r="M178" s="72"/>
      <c r="N178" s="72"/>
      <c r="O178" s="72"/>
      <c r="P178" s="72"/>
      <c r="Q178" s="72"/>
      <c r="R178" s="72"/>
      <c r="S178" s="1"/>
      <c r="T178" s="1"/>
      <c r="U178" s="1"/>
      <c r="V178" s="1"/>
      <c r="W178" s="1"/>
      <c r="X178" s="1"/>
      <c r="Y178" s="1"/>
      <c r="Z178" s="1"/>
      <c r="AA178" s="1"/>
    </row>
    <row r="179" spans="2:27" ht="14.25">
      <c r="B179" s="115"/>
      <c r="C179" s="116"/>
      <c r="D179" s="79"/>
      <c r="E179" s="79"/>
      <c r="F179" s="79"/>
      <c r="G179" s="79"/>
      <c r="H179" s="79"/>
      <c r="I179" s="79"/>
      <c r="J179" s="88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</row>
    <row r="180" spans="2:27" ht="14.25">
      <c r="B180" s="88"/>
      <c r="C180" s="116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</row>
    <row r="181" spans="2:27" ht="14.25">
      <c r="B181" s="88"/>
      <c r="C181" s="116"/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</row>
    <row r="182" spans="2:27" ht="14.25">
      <c r="B182" s="88"/>
      <c r="C182" s="116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</row>
    <row r="183" spans="2:27" ht="14.25">
      <c r="B183" s="88"/>
      <c r="C183" s="116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</row>
    <row r="184" spans="2:27" ht="14.25">
      <c r="B184" s="88"/>
      <c r="C184" s="116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</row>
    <row r="185" spans="2:27" ht="14.25">
      <c r="B185" s="88"/>
      <c r="C185" s="116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</row>
    <row r="186" spans="2:27" ht="14.25">
      <c r="B186" s="88"/>
      <c r="C186" s="116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</row>
    <row r="187" spans="2:27" ht="14.25">
      <c r="B187" s="88"/>
      <c r="C187" s="116"/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</row>
    <row r="188" spans="2:27" ht="14.25">
      <c r="B188" s="88"/>
      <c r="C188" s="116"/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</row>
    <row r="189" spans="2:27" ht="14.25">
      <c r="B189" s="88"/>
      <c r="C189" s="116"/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</row>
    <row r="190" spans="2:27" ht="14.25">
      <c r="B190" s="88"/>
      <c r="C190" s="116"/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</row>
    <row r="191" spans="2:27" ht="14.25">
      <c r="B191" s="88"/>
      <c r="C191" s="116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</row>
    <row r="192" spans="2:27" ht="14.25">
      <c r="B192" s="88"/>
      <c r="C192" s="116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</row>
    <row r="193" spans="2:25" ht="14.25">
      <c r="B193" s="88"/>
      <c r="C193" s="116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</row>
    <row r="194" spans="2:25" ht="14.25">
      <c r="B194" s="88"/>
      <c r="C194" s="116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</row>
    <row r="195" spans="2:25" ht="14.25">
      <c r="B195" s="88"/>
      <c r="C195" s="116"/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</row>
    <row r="196" spans="2:25" ht="14.25">
      <c r="B196" s="88"/>
      <c r="C196" s="116"/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</row>
    <row r="197" spans="2:25" ht="14.25">
      <c r="B197" s="88"/>
      <c r="C197" s="116"/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</row>
    <row r="198" spans="2:25" ht="14.25">
      <c r="B198" s="88"/>
      <c r="C198" s="116"/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</row>
    <row r="199" spans="2:25" ht="14.25">
      <c r="B199" s="88"/>
      <c r="C199" s="116"/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</row>
    <row r="200" spans="2:25" ht="14.25">
      <c r="B200" s="88"/>
      <c r="C200" s="116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</row>
    <row r="201" spans="2:25" ht="14.25">
      <c r="B201" s="88"/>
      <c r="C201" s="116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</row>
    <row r="202" spans="2:25" ht="14.25">
      <c r="B202" s="88"/>
      <c r="C202" s="116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</row>
    <row r="203" spans="2:25" ht="14.25">
      <c r="B203" s="88"/>
      <c r="C203" s="116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</row>
    <row r="204" spans="2:25" ht="14.25">
      <c r="B204" s="88"/>
      <c r="C204" s="116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</row>
    <row r="205" spans="2:25" ht="14.25">
      <c r="B205" s="88"/>
      <c r="C205" s="116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</row>
    <row r="206" spans="2:25" ht="14.25">
      <c r="B206" s="88"/>
      <c r="C206" s="116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</row>
    <row r="207" spans="2:25" ht="14.25">
      <c r="B207" s="88"/>
      <c r="C207" s="116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</row>
    <row r="208" spans="2:25" ht="14.25">
      <c r="B208" s="88"/>
      <c r="C208" s="116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</row>
    <row r="209" spans="2:25" ht="14.25">
      <c r="B209" s="88"/>
      <c r="C209" s="116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</row>
    <row r="210" spans="2:25" ht="14.25">
      <c r="B210" s="88"/>
      <c r="C210" s="116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</row>
    <row r="211" spans="2:25" ht="14.25">
      <c r="B211" s="88"/>
      <c r="C211" s="116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</row>
    <row r="212" spans="2:25" ht="14.25">
      <c r="B212" s="88"/>
      <c r="C212" s="116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</row>
    <row r="213" spans="2:25" ht="14.25">
      <c r="B213" s="88"/>
      <c r="C213" s="116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</row>
    <row r="214" spans="2:25" ht="14.25">
      <c r="B214" s="88"/>
      <c r="C214" s="116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</row>
    <row r="215" spans="2:25" ht="14.25">
      <c r="B215" s="88"/>
      <c r="C215" s="116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</row>
    <row r="216" spans="2:25" ht="14.25">
      <c r="B216" s="88"/>
      <c r="C216" s="116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</row>
    <row r="217" spans="2:25" ht="14.25">
      <c r="B217" s="88"/>
      <c r="C217" s="116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</row>
    <row r="218" spans="2:25" ht="14.25">
      <c r="B218" s="88"/>
      <c r="C218" s="116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</row>
    <row r="219" spans="2:25" ht="14.25">
      <c r="B219" s="88"/>
      <c r="C219" s="116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</row>
    <row r="220" spans="2:25" ht="14.25">
      <c r="B220" s="88"/>
      <c r="C220" s="116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</row>
    <row r="221" spans="2:25" ht="14.25">
      <c r="B221" s="88"/>
      <c r="C221" s="116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</row>
    <row r="222" spans="2:25" ht="14.25">
      <c r="B222" s="88"/>
      <c r="C222" s="116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</row>
    <row r="223" spans="2:25" ht="14.25">
      <c r="B223" s="88"/>
      <c r="C223" s="116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</row>
    <row r="224" spans="2:25" ht="14.25">
      <c r="B224" s="88"/>
      <c r="C224" s="116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</row>
    <row r="225" spans="2:25" ht="14.25">
      <c r="B225" s="88"/>
      <c r="C225" s="116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</row>
    <row r="226" spans="2:25" ht="14.25">
      <c r="B226" s="88"/>
      <c r="C226" s="116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</row>
    <row r="227" spans="2:25" ht="14.25">
      <c r="B227" s="88"/>
      <c r="C227" s="116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</row>
    <row r="228" spans="2:25" ht="14.25">
      <c r="B228" s="88"/>
      <c r="C228" s="116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</row>
    <row r="229" spans="2:25" ht="14.25">
      <c r="B229" s="88"/>
      <c r="C229" s="116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</row>
    <row r="230" spans="2:25" ht="14.25">
      <c r="B230" s="88"/>
      <c r="C230" s="116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</row>
    <row r="231" spans="2:25" ht="14.25">
      <c r="B231" s="88"/>
      <c r="C231" s="116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</row>
    <row r="232" spans="2:25" ht="14.25">
      <c r="B232" s="88"/>
      <c r="C232" s="116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</row>
    <row r="233" spans="2:25" ht="14.25">
      <c r="B233" s="88"/>
      <c r="C233" s="116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</row>
    <row r="234" spans="2:25" ht="14.25">
      <c r="B234" s="88"/>
      <c r="C234" s="116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</row>
    <row r="235" spans="2:25" ht="14.25">
      <c r="B235" s="88"/>
      <c r="C235" s="116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</row>
    <row r="236" spans="2:25" ht="14.25">
      <c r="B236" s="88"/>
      <c r="C236" s="116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</row>
    <row r="237" spans="2:25" ht="14.25">
      <c r="B237" s="88"/>
      <c r="C237" s="116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</row>
    <row r="238" spans="2:25" ht="14.25">
      <c r="B238" s="88"/>
      <c r="C238" s="116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</row>
    <row r="239" spans="2:25" ht="14.25">
      <c r="B239" s="88"/>
      <c r="C239" s="116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</row>
    <row r="240" spans="2:25" ht="14.25">
      <c r="B240" s="88"/>
      <c r="C240" s="116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</row>
    <row r="241" spans="2:25" ht="14.25">
      <c r="B241" s="88"/>
      <c r="C241" s="116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</row>
    <row r="242" spans="2:25" ht="14.25">
      <c r="B242" s="88"/>
      <c r="C242" s="116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</row>
    <row r="243" spans="2:25" ht="14.25">
      <c r="B243" s="88"/>
      <c r="C243" s="116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</row>
    <row r="244" spans="2:25" ht="14.25">
      <c r="B244" s="88"/>
      <c r="C244" s="116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</row>
    <row r="245" spans="2:25" ht="14.25">
      <c r="B245" s="88"/>
      <c r="C245" s="116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</row>
    <row r="246" spans="2:25" ht="14.25">
      <c r="B246" s="88"/>
      <c r="C246" s="116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</row>
    <row r="247" spans="2:25" ht="14.25">
      <c r="B247" s="88"/>
      <c r="C247" s="116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</row>
    <row r="248" spans="2:25" ht="14.25">
      <c r="B248" s="88"/>
      <c r="C248" s="116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</row>
    <row r="249" spans="2:25" ht="14.25">
      <c r="B249" s="88"/>
      <c r="C249" s="116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</row>
    <row r="250" spans="2:25" ht="14.25">
      <c r="B250" s="88"/>
      <c r="C250" s="116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</row>
    <row r="251" spans="2:25" ht="14.25">
      <c r="B251" s="88"/>
      <c r="C251" s="116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</row>
    <row r="252" spans="2:25" ht="14.25">
      <c r="B252" s="88"/>
      <c r="C252" s="116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</row>
    <row r="253" spans="2:25" ht="14.25">
      <c r="B253" s="88"/>
      <c r="C253" s="116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</row>
    <row r="254" spans="2:25" ht="14.25">
      <c r="B254" s="88"/>
      <c r="C254" s="116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</row>
    <row r="255" spans="2:25" ht="14.25">
      <c r="B255" s="88"/>
      <c r="C255" s="116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</row>
    <row r="256" spans="2:25" ht="14.25">
      <c r="B256" s="88"/>
      <c r="C256" s="116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</row>
    <row r="257" spans="2:25" ht="14.25">
      <c r="B257" s="88"/>
      <c r="C257" s="116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</row>
    <row r="258" spans="2:25" ht="14.25">
      <c r="B258" s="88"/>
      <c r="C258" s="116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</row>
    <row r="259" spans="2:25" ht="14.25">
      <c r="B259" s="88"/>
      <c r="C259" s="116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</row>
    <row r="260" spans="2:25" ht="14.25">
      <c r="B260" s="88"/>
      <c r="C260" s="116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</row>
    <row r="261" spans="2:25" ht="14.25">
      <c r="B261" s="88"/>
      <c r="C261" s="116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</row>
    <row r="262" spans="2:25" ht="14.25">
      <c r="B262" s="88"/>
      <c r="C262" s="116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</row>
    <row r="263" spans="2:25" ht="14.25">
      <c r="B263" s="88"/>
      <c r="C263" s="116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</row>
    <row r="264" spans="2:25" ht="14.25">
      <c r="B264" s="88"/>
      <c r="C264" s="116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</row>
    <row r="265" spans="2:25" ht="14.25">
      <c r="B265" s="88"/>
      <c r="C265" s="116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</row>
    <row r="266" spans="2:25" ht="14.25">
      <c r="B266" s="88"/>
      <c r="C266" s="116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</row>
    <row r="267" spans="2:25" ht="14.25">
      <c r="B267" s="88"/>
      <c r="C267" s="116"/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</row>
    <row r="268" spans="2:25" ht="14.25">
      <c r="B268" s="88"/>
      <c r="C268" s="116"/>
      <c r="D268" s="79"/>
      <c r="E268" s="79"/>
      <c r="F268" s="79"/>
      <c r="G268" s="79"/>
      <c r="H268" s="79"/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</row>
    <row r="269" spans="2:25" ht="14.25">
      <c r="B269" s="88"/>
      <c r="C269" s="116"/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</row>
    <row r="270" spans="2:25" ht="14.25">
      <c r="B270" s="88"/>
      <c r="C270" s="116"/>
      <c r="D270" s="79"/>
      <c r="E270" s="79"/>
      <c r="F270" s="79"/>
      <c r="G270" s="79"/>
      <c r="H270" s="79"/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</row>
    <row r="271" spans="2:25" ht="14.25">
      <c r="B271" s="88"/>
      <c r="C271" s="116"/>
      <c r="D271" s="79"/>
      <c r="E271" s="79"/>
      <c r="F271" s="79"/>
      <c r="G271" s="79"/>
      <c r="H271" s="79"/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</row>
    <row r="272" spans="2:25" ht="14.25">
      <c r="B272" s="88"/>
      <c r="C272" s="116"/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</row>
    <row r="273" spans="2:25" ht="14.25">
      <c r="B273" s="88"/>
      <c r="C273" s="116"/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</row>
    <row r="274" spans="2:25" ht="14.25">
      <c r="B274" s="88"/>
      <c r="C274" s="116"/>
      <c r="D274" s="79"/>
      <c r="E274" s="79"/>
      <c r="F274" s="79"/>
      <c r="G274" s="79"/>
      <c r="H274" s="79"/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</row>
    <row r="275" spans="2:25" ht="14.25">
      <c r="B275" s="88"/>
      <c r="C275" s="116"/>
      <c r="D275" s="79"/>
      <c r="E275" s="79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</row>
    <row r="276" spans="2:25" ht="14.25">
      <c r="B276" s="88"/>
      <c r="C276" s="116"/>
      <c r="D276" s="79"/>
      <c r="E276" s="79"/>
      <c r="F276" s="79"/>
      <c r="G276" s="79"/>
      <c r="H276" s="79"/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</row>
    <row r="277" spans="2:25" ht="14.25">
      <c r="B277" s="88"/>
      <c r="C277" s="116"/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</row>
    <row r="278" spans="2:25" ht="14.25">
      <c r="B278" s="88"/>
      <c r="C278" s="116"/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</row>
    <row r="279" spans="2:25" ht="14.25">
      <c r="B279" s="88"/>
      <c r="C279" s="116"/>
      <c r="D279" s="79"/>
      <c r="E279" s="79"/>
      <c r="F279" s="79"/>
      <c r="G279" s="79"/>
      <c r="H279" s="79"/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</row>
    <row r="280" spans="2:25" ht="14.25">
      <c r="B280" s="88"/>
      <c r="C280" s="116"/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</row>
    <row r="281" spans="2:25" ht="14.25">
      <c r="B281" s="88"/>
      <c r="C281" s="116"/>
      <c r="D281" s="79"/>
      <c r="E281" s="79"/>
      <c r="F281" s="79"/>
      <c r="G281" s="79"/>
      <c r="H281" s="79"/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</row>
    <row r="282" spans="2:25" ht="14.25">
      <c r="B282" s="88"/>
      <c r="C282" s="116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</row>
    <row r="283" spans="2:25" ht="14.25">
      <c r="B283" s="88"/>
      <c r="C283" s="116"/>
      <c r="D283" s="79"/>
      <c r="E283" s="79"/>
      <c r="F283" s="79"/>
      <c r="G283" s="79"/>
      <c r="H283" s="79"/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</row>
    <row r="284" spans="2:25" ht="14.25">
      <c r="B284" s="88"/>
      <c r="C284" s="116"/>
      <c r="D284" s="79"/>
      <c r="E284" s="79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</row>
    <row r="285" spans="2:25" ht="14.25">
      <c r="B285" s="88"/>
      <c r="C285" s="116"/>
      <c r="D285" s="79"/>
      <c r="E285" s="79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</row>
    <row r="286" spans="2:25" ht="14.25">
      <c r="B286" s="88"/>
      <c r="C286" s="116"/>
      <c r="D286" s="79"/>
      <c r="E286" s="79"/>
      <c r="F286" s="79"/>
      <c r="G286" s="79"/>
      <c r="H286" s="79"/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</row>
    <row r="287" spans="2:25" ht="14.25">
      <c r="B287" s="88"/>
      <c r="C287" s="116"/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</row>
    <row r="288" spans="2:25" ht="14.25">
      <c r="B288" s="88"/>
      <c r="C288" s="116"/>
      <c r="D288" s="79"/>
      <c r="E288" s="79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</row>
    <row r="289" spans="2:25" ht="14.25">
      <c r="B289" s="88"/>
      <c r="C289" s="116"/>
      <c r="D289" s="79"/>
      <c r="E289" s="79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</row>
    <row r="290" spans="2:25" ht="14.25">
      <c r="B290" s="88"/>
      <c r="C290" s="116"/>
      <c r="D290" s="79"/>
      <c r="E290" s="79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</row>
    <row r="291" spans="2:25" ht="14.25">
      <c r="B291" s="88"/>
      <c r="C291" s="116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</row>
    <row r="292" spans="2:25" ht="14.25">
      <c r="B292" s="88"/>
      <c r="C292" s="116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</row>
    <row r="293" spans="2:25" ht="14.25">
      <c r="B293" s="88"/>
      <c r="C293" s="116"/>
      <c r="D293" s="79"/>
      <c r="E293" s="79"/>
      <c r="F293" s="79"/>
      <c r="G293" s="79"/>
      <c r="H293" s="79"/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</row>
    <row r="294" spans="2:25" ht="14.25">
      <c r="B294" s="88"/>
      <c r="C294" s="116"/>
      <c r="D294" s="79"/>
      <c r="E294" s="79"/>
      <c r="F294" s="79"/>
      <c r="G294" s="79"/>
      <c r="H294" s="79"/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</row>
    <row r="295" spans="2:25" ht="14.25">
      <c r="B295" s="88"/>
      <c r="C295" s="116"/>
      <c r="D295" s="79"/>
      <c r="E295" s="79"/>
      <c r="F295" s="79"/>
      <c r="G295" s="79"/>
      <c r="H295" s="79"/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</row>
    <row r="296" spans="2:25" ht="14.25">
      <c r="B296" s="88"/>
      <c r="C296" s="116"/>
      <c r="D296" s="79"/>
      <c r="E296" s="79"/>
      <c r="F296" s="79"/>
      <c r="G296" s="79"/>
      <c r="H296" s="79"/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</row>
    <row r="297" spans="2:25" ht="14.25">
      <c r="B297" s="88"/>
      <c r="C297" s="116"/>
      <c r="D297" s="79"/>
      <c r="E297" s="79"/>
      <c r="F297" s="79"/>
      <c r="G297" s="79"/>
      <c r="H297" s="79"/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</row>
    <row r="298" spans="2:25" ht="14.25">
      <c r="B298" s="88"/>
      <c r="C298" s="116"/>
      <c r="D298" s="79"/>
      <c r="E298" s="79"/>
      <c r="F298" s="79"/>
      <c r="G298" s="79"/>
      <c r="H298" s="79"/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</row>
    <row r="299" spans="2:25" ht="14.25">
      <c r="B299" s="88"/>
      <c r="C299" s="116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</row>
    <row r="300" spans="2:25" ht="14.25">
      <c r="B300" s="88"/>
      <c r="C300" s="116"/>
      <c r="D300" s="79"/>
      <c r="E300" s="79"/>
      <c r="F300" s="79"/>
      <c r="G300" s="79"/>
      <c r="H300" s="79"/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</row>
    <row r="301" spans="2:25" ht="14.25">
      <c r="B301" s="88"/>
      <c r="C301" s="116"/>
      <c r="D301" s="79"/>
      <c r="E301" s="79"/>
      <c r="F301" s="79"/>
      <c r="G301" s="79"/>
      <c r="H301" s="79"/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</row>
    <row r="302" spans="2:25" ht="14.25">
      <c r="B302" s="88"/>
      <c r="C302" s="116"/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</row>
    <row r="303" spans="2:25" ht="14.25">
      <c r="B303" s="88"/>
      <c r="C303" s="116"/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</row>
    <row r="304" spans="2:25" ht="14.25">
      <c r="B304" s="88"/>
      <c r="C304" s="116"/>
      <c r="D304" s="79"/>
      <c r="E304" s="79"/>
      <c r="F304" s="79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</row>
    <row r="305" spans="2:25" ht="14.25">
      <c r="B305" s="88"/>
      <c r="C305" s="116"/>
      <c r="D305" s="79"/>
      <c r="E305" s="79"/>
      <c r="F305" s="79"/>
      <c r="G305" s="79"/>
      <c r="H305" s="79"/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</row>
    <row r="306" spans="2:25" ht="14.25">
      <c r="B306" s="88"/>
      <c r="C306" s="116"/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</row>
    <row r="307" spans="2:25" ht="14.25">
      <c r="B307" s="88"/>
      <c r="C307" s="116"/>
      <c r="D307" s="79"/>
      <c r="E307" s="79"/>
      <c r="F307" s="79"/>
      <c r="G307" s="79"/>
      <c r="H307" s="79"/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</row>
    <row r="308" spans="2:25" ht="14.25">
      <c r="B308" s="88"/>
      <c r="C308" s="116"/>
      <c r="D308" s="79"/>
      <c r="E308" s="79"/>
      <c r="F308" s="79"/>
      <c r="G308" s="79"/>
      <c r="H308" s="79"/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</row>
    <row r="309" spans="2:25" ht="14.25">
      <c r="B309" s="88"/>
      <c r="C309" s="116"/>
      <c r="D309" s="79"/>
      <c r="E309" s="79"/>
      <c r="F309" s="79"/>
      <c r="G309" s="79"/>
      <c r="H309" s="79"/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</row>
    <row r="310" spans="2:25" ht="14.25">
      <c r="B310" s="88"/>
      <c r="C310" s="116"/>
      <c r="D310" s="79"/>
      <c r="E310" s="79"/>
      <c r="F310" s="79"/>
      <c r="G310" s="79"/>
      <c r="H310" s="79"/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</row>
    <row r="311" spans="2:25" ht="14.25">
      <c r="B311" s="88"/>
      <c r="C311" s="116"/>
      <c r="D311" s="79"/>
      <c r="E311" s="79"/>
      <c r="F311" s="79"/>
      <c r="G311" s="79"/>
      <c r="H311" s="79"/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</row>
    <row r="312" spans="2:25" ht="14.25">
      <c r="B312" s="88"/>
      <c r="C312" s="116"/>
      <c r="D312" s="79"/>
      <c r="E312" s="79"/>
      <c r="F312" s="79"/>
      <c r="G312" s="79"/>
      <c r="H312" s="79"/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</row>
    <row r="313" spans="2:25" ht="14.25">
      <c r="B313" s="88"/>
      <c r="C313" s="116"/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</row>
    <row r="314" spans="2:25" ht="14.25">
      <c r="B314" s="88"/>
      <c r="C314" s="116"/>
      <c r="D314" s="79"/>
      <c r="E314" s="79"/>
      <c r="F314" s="79"/>
      <c r="G314" s="79"/>
      <c r="H314" s="79"/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</row>
    <row r="315" spans="2:25" ht="14.25">
      <c r="B315" s="88"/>
      <c r="C315" s="116"/>
      <c r="D315" s="79"/>
      <c r="E315" s="79"/>
      <c r="F315" s="79"/>
      <c r="G315" s="79"/>
      <c r="H315" s="79"/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</row>
    <row r="316" spans="2:25" ht="14.25">
      <c r="B316" s="88"/>
      <c r="C316" s="116"/>
      <c r="D316" s="79"/>
      <c r="E316" s="79"/>
      <c r="F316" s="79"/>
      <c r="G316" s="79"/>
      <c r="H316" s="79"/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</row>
    <row r="317" spans="2:25" ht="14.25">
      <c r="B317" s="88"/>
      <c r="C317" s="116"/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</row>
    <row r="318" spans="2:25" ht="14.25">
      <c r="B318" s="88"/>
      <c r="C318" s="116"/>
      <c r="D318" s="79"/>
      <c r="E318" s="79"/>
      <c r="F318" s="79"/>
      <c r="G318" s="79"/>
      <c r="H318" s="79"/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</row>
    <row r="319" spans="2:25" ht="14.25">
      <c r="B319" s="88"/>
      <c r="C319" s="116"/>
      <c r="D319" s="79"/>
      <c r="E319" s="79"/>
      <c r="F319" s="79"/>
      <c r="G319" s="79"/>
      <c r="H319" s="79"/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</row>
    <row r="320" spans="2:25" ht="14.25">
      <c r="B320" s="88"/>
      <c r="C320" s="116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</row>
    <row r="321" spans="2:25" ht="14.25">
      <c r="B321" s="88"/>
      <c r="C321" s="116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</row>
    <row r="322" spans="2:25" ht="14.25">
      <c r="B322" s="88"/>
      <c r="C322" s="116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</row>
    <row r="323" spans="2:25" ht="14.25">
      <c r="B323" s="88"/>
      <c r="C323" s="116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</row>
    <row r="324" spans="2:25" ht="14.25">
      <c r="B324" s="88"/>
      <c r="C324" s="116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</row>
    <row r="325" spans="2:25" ht="14.25">
      <c r="B325" s="88"/>
      <c r="C325" s="116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</row>
    <row r="326" spans="2:25" ht="14.25">
      <c r="B326" s="88"/>
      <c r="C326" s="116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</row>
    <row r="327" spans="2:25" ht="14.25">
      <c r="B327" s="88"/>
      <c r="C327" s="116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</row>
    <row r="328" spans="2:25" ht="14.25">
      <c r="B328" s="88"/>
      <c r="C328" s="116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</row>
    <row r="329" spans="2:25" ht="14.25">
      <c r="B329" s="88"/>
      <c r="C329" s="116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</row>
    <row r="330" spans="2:25" ht="14.25">
      <c r="B330" s="88"/>
      <c r="C330" s="116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</row>
    <row r="331" spans="2:25" ht="14.25">
      <c r="B331" s="88"/>
      <c r="C331" s="116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</row>
    <row r="332" spans="2:25" ht="14.25">
      <c r="B332" s="88"/>
      <c r="C332" s="116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</row>
    <row r="333" spans="2:25" ht="14.25">
      <c r="B333" s="88"/>
      <c r="C333" s="116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</row>
    <row r="334" spans="2:25" ht="14.25">
      <c r="B334" s="88"/>
      <c r="C334" s="116"/>
      <c r="D334" s="79"/>
      <c r="E334" s="79"/>
      <c r="F334" s="79"/>
      <c r="G334" s="79"/>
      <c r="H334" s="79"/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</row>
    <row r="335" spans="2:25" ht="14.25">
      <c r="B335" s="88"/>
      <c r="C335" s="116"/>
      <c r="D335" s="79"/>
      <c r="E335" s="79"/>
      <c r="F335" s="79"/>
      <c r="G335" s="79"/>
      <c r="H335" s="79"/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</row>
    <row r="336" spans="2:25" ht="14.25">
      <c r="B336" s="88"/>
      <c r="C336" s="116"/>
      <c r="D336" s="79"/>
      <c r="E336" s="79"/>
      <c r="F336" s="79"/>
      <c r="G336" s="79"/>
      <c r="H336" s="79"/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</row>
    <row r="337" spans="2:25" ht="14.25">
      <c r="B337" s="88"/>
      <c r="C337" s="116"/>
      <c r="D337" s="79"/>
      <c r="E337" s="79"/>
      <c r="F337" s="79"/>
      <c r="G337" s="79"/>
      <c r="H337" s="79"/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</row>
    <row r="338" spans="2:25" ht="14.25">
      <c r="B338" s="88"/>
      <c r="C338" s="116"/>
      <c r="D338" s="79"/>
      <c r="E338" s="79"/>
      <c r="F338" s="79"/>
      <c r="G338" s="79"/>
      <c r="H338" s="79"/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</row>
    <row r="339" spans="2:25" ht="14.25">
      <c r="B339" s="88"/>
      <c r="C339" s="116"/>
      <c r="D339" s="79"/>
      <c r="E339" s="79"/>
      <c r="F339" s="79"/>
      <c r="G339" s="79"/>
      <c r="H339" s="79"/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</row>
    <row r="340" spans="2:25" ht="14.25">
      <c r="B340" s="88"/>
      <c r="C340" s="116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</row>
    <row r="341" spans="2:25" ht="14.25">
      <c r="B341" s="88"/>
      <c r="C341" s="116"/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</row>
    <row r="342" spans="2:25" ht="14.25">
      <c r="B342" s="88"/>
      <c r="C342" s="116"/>
      <c r="D342" s="79"/>
      <c r="E342" s="79"/>
      <c r="F342" s="79"/>
      <c r="G342" s="79"/>
      <c r="H342" s="79"/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</row>
    <row r="343" spans="2:25" ht="14.25">
      <c r="B343" s="88"/>
      <c r="C343" s="116"/>
      <c r="D343" s="79"/>
      <c r="E343" s="79"/>
      <c r="F343" s="79"/>
      <c r="G343" s="79"/>
      <c r="H343" s="79"/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</row>
    <row r="344" spans="2:25" ht="14.25">
      <c r="B344" s="88"/>
      <c r="C344" s="116"/>
      <c r="D344" s="79"/>
      <c r="E344" s="79"/>
      <c r="F344" s="79"/>
      <c r="G344" s="79"/>
      <c r="H344" s="79"/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</row>
    <row r="345" spans="2:25" ht="14.25">
      <c r="B345" s="88"/>
      <c r="C345" s="116"/>
      <c r="D345" s="79"/>
      <c r="E345" s="79"/>
      <c r="F345" s="79"/>
      <c r="G345" s="79"/>
      <c r="H345" s="79"/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</row>
    <row r="346" spans="2:25" ht="14.25">
      <c r="B346" s="88"/>
      <c r="C346" s="116"/>
      <c r="D346" s="79"/>
      <c r="E346" s="79"/>
      <c r="F346" s="79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</row>
    <row r="347" spans="2:25" ht="14.25">
      <c r="B347" s="88"/>
      <c r="C347" s="116"/>
      <c r="D347" s="79"/>
      <c r="E347" s="79"/>
      <c r="F347" s="79"/>
      <c r="G347" s="79"/>
      <c r="H347" s="79"/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</row>
    <row r="348" spans="2:25" ht="14.25">
      <c r="B348" s="88"/>
      <c r="C348" s="116"/>
      <c r="D348" s="79"/>
      <c r="E348" s="79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</row>
    <row r="349" spans="2:25" ht="14.25">
      <c r="B349" s="88"/>
      <c r="C349" s="116"/>
      <c r="D349" s="79"/>
      <c r="E349" s="79"/>
      <c r="F349" s="79"/>
      <c r="G349" s="79"/>
      <c r="H349" s="79"/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</row>
    <row r="350" spans="2:25" ht="14.25">
      <c r="B350" s="88"/>
      <c r="C350" s="116"/>
      <c r="D350" s="79"/>
      <c r="E350" s="79"/>
      <c r="F350" s="79"/>
      <c r="G350" s="79"/>
      <c r="H350" s="79"/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</row>
    <row r="351" spans="2:25" ht="14.25">
      <c r="B351" s="88"/>
      <c r="C351" s="116"/>
      <c r="D351" s="79"/>
      <c r="E351" s="79"/>
      <c r="F351" s="79"/>
      <c r="G351" s="79"/>
      <c r="H351" s="79"/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</row>
    <row r="352" spans="2:25" ht="14.25">
      <c r="B352" s="88"/>
      <c r="C352" s="116"/>
      <c r="D352" s="79"/>
      <c r="E352" s="79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</row>
    <row r="353" spans="2:25" ht="14.25">
      <c r="B353" s="88"/>
      <c r="C353" s="116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</row>
    <row r="354" spans="2:25" ht="14.25">
      <c r="B354" s="88"/>
      <c r="C354" s="116"/>
      <c r="D354" s="79"/>
      <c r="E354" s="79"/>
      <c r="F354" s="79"/>
      <c r="G354" s="79"/>
      <c r="H354" s="79"/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</row>
    <row r="355" spans="2:25" ht="14.25">
      <c r="B355" s="88"/>
      <c r="C355" s="116"/>
      <c r="D355" s="79"/>
      <c r="E355" s="79"/>
      <c r="F355" s="79"/>
      <c r="G355" s="79"/>
      <c r="H355" s="79"/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</row>
    <row r="356" spans="2:25" ht="14.25">
      <c r="B356" s="88"/>
      <c r="C356" s="116"/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</row>
    <row r="357" spans="2:25" ht="14.25">
      <c r="B357" s="88"/>
      <c r="C357" s="116"/>
      <c r="D357" s="79"/>
      <c r="E357" s="79"/>
      <c r="F357" s="79"/>
      <c r="G357" s="79"/>
      <c r="H357" s="79"/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</row>
    <row r="358" spans="2:25" ht="14.25">
      <c r="B358" s="88"/>
      <c r="C358" s="116"/>
      <c r="D358" s="79"/>
      <c r="E358" s="79"/>
      <c r="F358" s="79"/>
      <c r="G358" s="79"/>
      <c r="H358" s="79"/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</row>
    <row r="359" spans="2:25" ht="14.25">
      <c r="B359" s="88"/>
      <c r="C359" s="116"/>
      <c r="D359" s="79"/>
      <c r="E359" s="79"/>
      <c r="F359" s="79"/>
      <c r="G359" s="79"/>
      <c r="H359" s="79"/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</row>
    <row r="360" spans="2:25" ht="14.25">
      <c r="B360" s="88"/>
      <c r="C360" s="116"/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</row>
    <row r="361" spans="2:25" ht="14.25">
      <c r="B361" s="88"/>
      <c r="C361" s="116"/>
      <c r="D361" s="79"/>
      <c r="E361" s="79"/>
      <c r="F361" s="79"/>
      <c r="G361" s="79"/>
      <c r="H361" s="79"/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</row>
    <row r="362" spans="2:25" ht="14.25">
      <c r="B362" s="88"/>
      <c r="C362" s="116"/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</row>
    <row r="363" spans="2:25" ht="14.25">
      <c r="B363" s="88"/>
      <c r="C363" s="116"/>
      <c r="D363" s="79"/>
      <c r="E363" s="79"/>
      <c r="F363" s="79"/>
      <c r="G363" s="79"/>
      <c r="H363" s="79"/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</row>
    <row r="364" spans="2:25" ht="14.25">
      <c r="B364" s="88"/>
      <c r="C364" s="116"/>
      <c r="D364" s="79"/>
      <c r="E364" s="79"/>
      <c r="F364" s="79"/>
      <c r="G364" s="79"/>
      <c r="H364" s="79"/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</row>
    <row r="365" spans="2:25" ht="14.25">
      <c r="B365" s="88"/>
      <c r="C365" s="116"/>
      <c r="D365" s="79"/>
      <c r="E365" s="79"/>
      <c r="F365" s="79"/>
      <c r="G365" s="79"/>
      <c r="H365" s="79"/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</row>
    <row r="366" spans="2:25" ht="14.25">
      <c r="B366" s="88"/>
      <c r="C366" s="116"/>
      <c r="D366" s="79"/>
      <c r="E366" s="79"/>
      <c r="F366" s="79"/>
      <c r="G366" s="79"/>
      <c r="H366" s="79"/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</row>
    <row r="367" spans="2:25" ht="14.25">
      <c r="B367" s="88"/>
      <c r="C367" s="116"/>
      <c r="D367" s="79"/>
      <c r="E367" s="79"/>
      <c r="F367" s="79"/>
      <c r="G367" s="79"/>
      <c r="H367" s="79"/>
      <c r="I367" s="79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</row>
    <row r="368" spans="2:25" ht="14.25">
      <c r="B368" s="88"/>
      <c r="C368" s="116"/>
      <c r="D368" s="79"/>
      <c r="E368" s="79"/>
      <c r="F368" s="79"/>
      <c r="G368" s="79"/>
      <c r="H368" s="79"/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</row>
    <row r="369" spans="2:25" ht="14.25">
      <c r="B369" s="88"/>
      <c r="C369" s="116"/>
      <c r="D369" s="79"/>
      <c r="E369" s="79"/>
      <c r="F369" s="79"/>
      <c r="G369" s="79"/>
      <c r="H369" s="79"/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</row>
    <row r="370" spans="2:25" ht="14.25">
      <c r="B370" s="88"/>
      <c r="C370" s="116"/>
      <c r="D370" s="79"/>
      <c r="E370" s="79"/>
      <c r="F370" s="79"/>
      <c r="G370" s="79"/>
      <c r="H370" s="79"/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</row>
    <row r="371" spans="2:25" ht="14.25">
      <c r="B371" s="88"/>
      <c r="C371" s="116"/>
      <c r="D371" s="79"/>
      <c r="E371" s="79"/>
      <c r="F371" s="79"/>
      <c r="G371" s="79"/>
      <c r="H371" s="79"/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</row>
    <row r="372" spans="2:25" ht="14.25">
      <c r="B372" s="88"/>
      <c r="C372" s="116"/>
      <c r="D372" s="79"/>
      <c r="E372" s="79"/>
      <c r="F372" s="79"/>
      <c r="G372" s="79"/>
      <c r="H372" s="79"/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</row>
    <row r="373" spans="2:25" ht="14.25">
      <c r="B373" s="88"/>
      <c r="C373" s="116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</row>
    <row r="374" spans="2:25" ht="14.25">
      <c r="B374" s="88"/>
      <c r="C374" s="116"/>
      <c r="D374" s="79"/>
      <c r="E374" s="79"/>
      <c r="F374" s="79"/>
      <c r="G374" s="79"/>
      <c r="H374" s="79"/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</row>
    <row r="375" spans="2:25" ht="14.25">
      <c r="B375" s="88"/>
      <c r="C375" s="116"/>
      <c r="D375" s="79"/>
      <c r="E375" s="79"/>
      <c r="F375" s="79"/>
      <c r="G375" s="79"/>
      <c r="H375" s="79"/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</row>
    <row r="376" spans="2:25" ht="14.25">
      <c r="B376" s="88"/>
      <c r="C376" s="116"/>
      <c r="D376" s="79"/>
      <c r="E376" s="79"/>
      <c r="F376" s="79"/>
      <c r="G376" s="79"/>
      <c r="H376" s="79"/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</row>
    <row r="377" spans="2:25" ht="14.25">
      <c r="B377" s="88"/>
      <c r="C377" s="116"/>
      <c r="D377" s="79"/>
      <c r="E377" s="79"/>
      <c r="F377" s="79"/>
      <c r="G377" s="79"/>
      <c r="H377" s="79"/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</row>
    <row r="378" spans="2:25" ht="14.25">
      <c r="B378" s="88"/>
      <c r="C378" s="116"/>
      <c r="D378" s="79"/>
      <c r="E378" s="79"/>
      <c r="F378" s="79"/>
      <c r="G378" s="79"/>
      <c r="H378" s="79"/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</row>
    <row r="379" spans="2:25" ht="14.25">
      <c r="B379" s="88"/>
      <c r="C379" s="116"/>
      <c r="D379" s="79"/>
      <c r="E379" s="79"/>
      <c r="F379" s="79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</row>
    <row r="380" spans="2:25" ht="14.25">
      <c r="B380" s="88"/>
      <c r="C380" s="116"/>
      <c r="D380" s="79"/>
      <c r="E380" s="79"/>
      <c r="F380" s="79"/>
      <c r="G380" s="79"/>
      <c r="H380" s="79"/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</row>
    <row r="381" spans="2:25" ht="14.25">
      <c r="B381" s="88"/>
      <c r="C381" s="116"/>
      <c r="D381" s="79"/>
      <c r="E381" s="79"/>
      <c r="F381" s="79"/>
      <c r="G381" s="79"/>
      <c r="H381" s="79"/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</row>
    <row r="382" spans="2:25" ht="14.25">
      <c r="B382" s="88"/>
      <c r="C382" s="116"/>
      <c r="D382" s="79"/>
      <c r="E382" s="79"/>
      <c r="F382" s="79"/>
      <c r="G382" s="79"/>
      <c r="H382" s="79"/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</row>
    <row r="383" spans="2:25" ht="14.25">
      <c r="B383" s="88"/>
      <c r="C383" s="116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</row>
    <row r="384" spans="2:25" ht="14.25">
      <c r="B384" s="88"/>
      <c r="C384" s="116"/>
      <c r="D384" s="79"/>
      <c r="E384" s="79"/>
      <c r="F384" s="79"/>
      <c r="G384" s="79"/>
      <c r="H384" s="79"/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</row>
    <row r="385" spans="2:25" ht="14.25">
      <c r="B385" s="88"/>
      <c r="C385" s="116"/>
      <c r="D385" s="79"/>
      <c r="E385" s="79"/>
      <c r="F385" s="79"/>
      <c r="G385" s="79"/>
      <c r="H385" s="79"/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</row>
    <row r="386" spans="2:25" ht="14.25">
      <c r="B386" s="88"/>
      <c r="C386" s="116"/>
      <c r="D386" s="79"/>
      <c r="E386" s="79"/>
      <c r="F386" s="79"/>
      <c r="G386" s="79"/>
      <c r="H386" s="79"/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</row>
    <row r="387" spans="2:25" ht="14.25">
      <c r="B387" s="88"/>
      <c r="C387" s="116"/>
      <c r="D387" s="79"/>
      <c r="E387" s="79"/>
      <c r="F387" s="79"/>
      <c r="G387" s="79"/>
      <c r="H387" s="79"/>
      <c r="I387" s="79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</row>
    <row r="388" spans="2:25" ht="14.25">
      <c r="B388" s="88"/>
      <c r="C388" s="116"/>
      <c r="D388" s="79"/>
      <c r="E388" s="79"/>
      <c r="F388" s="79"/>
      <c r="G388" s="79"/>
      <c r="H388" s="79"/>
      <c r="I388" s="79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</row>
    <row r="389" spans="2:25" ht="14.25">
      <c r="B389" s="88"/>
      <c r="C389" s="116"/>
      <c r="D389" s="79"/>
      <c r="E389" s="79"/>
      <c r="F389" s="79"/>
      <c r="G389" s="79"/>
      <c r="H389" s="79"/>
      <c r="I389" s="79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</row>
    <row r="390" spans="2:25" ht="14.25">
      <c r="B390" s="88"/>
      <c r="C390" s="116"/>
      <c r="D390" s="79"/>
      <c r="E390" s="79"/>
      <c r="F390" s="79"/>
      <c r="G390" s="79"/>
      <c r="H390" s="79"/>
      <c r="I390" s="79"/>
      <c r="J390" s="79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</row>
    <row r="391" spans="2:25" ht="14.25">
      <c r="B391" s="88"/>
      <c r="C391" s="116"/>
      <c r="D391" s="79"/>
      <c r="E391" s="79"/>
      <c r="F391" s="79"/>
      <c r="G391" s="79"/>
      <c r="H391" s="79"/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</row>
    <row r="392" spans="2:25" ht="14.25">
      <c r="B392" s="88"/>
      <c r="C392" s="116"/>
      <c r="D392" s="79"/>
      <c r="E392" s="79"/>
      <c r="F392" s="79"/>
      <c r="G392" s="79"/>
      <c r="H392" s="79"/>
      <c r="I392" s="79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</row>
    <row r="393" spans="2:25" ht="14.25">
      <c r="B393" s="88"/>
      <c r="C393" s="116"/>
      <c r="D393" s="79"/>
      <c r="E393" s="79"/>
      <c r="F393" s="79"/>
      <c r="G393" s="79"/>
      <c r="H393" s="79"/>
      <c r="I393" s="79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</row>
    <row r="394" spans="2:25" ht="14.25">
      <c r="B394" s="88"/>
      <c r="C394" s="116"/>
      <c r="D394" s="79"/>
      <c r="E394" s="79"/>
      <c r="F394" s="79"/>
      <c r="G394" s="79"/>
      <c r="H394" s="79"/>
      <c r="I394" s="79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</row>
    <row r="395" spans="2:25" ht="14.25">
      <c r="B395" s="88"/>
      <c r="C395" s="116"/>
      <c r="D395" s="79"/>
      <c r="E395" s="79"/>
      <c r="F395" s="79"/>
      <c r="G395" s="79"/>
      <c r="H395" s="79"/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</row>
    <row r="396" spans="2:25" ht="14.25">
      <c r="B396" s="88"/>
      <c r="C396" s="116"/>
      <c r="D396" s="79"/>
      <c r="E396" s="79"/>
      <c r="F396" s="79"/>
      <c r="G396" s="79"/>
      <c r="H396" s="79"/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</row>
    <row r="397" spans="2:25" ht="14.25">
      <c r="B397" s="88"/>
      <c r="C397" s="116"/>
      <c r="D397" s="79"/>
      <c r="E397" s="79"/>
      <c r="F397" s="79"/>
      <c r="G397" s="79"/>
      <c r="H397" s="79"/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</row>
    <row r="398" spans="2:25" ht="14.25">
      <c r="B398" s="88"/>
      <c r="C398" s="116"/>
      <c r="D398" s="79"/>
      <c r="E398" s="79"/>
      <c r="F398" s="79"/>
      <c r="G398" s="79"/>
      <c r="H398" s="79"/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</row>
    <row r="399" spans="2:25" ht="14.25">
      <c r="B399" s="88"/>
      <c r="C399" s="116"/>
      <c r="D399" s="79"/>
      <c r="E399" s="79"/>
      <c r="F399" s="79"/>
      <c r="G399" s="79"/>
      <c r="H399" s="79"/>
      <c r="I399" s="79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</row>
    <row r="400" spans="2:25" ht="14.25">
      <c r="B400" s="88"/>
      <c r="C400" s="116"/>
      <c r="D400" s="79"/>
      <c r="E400" s="79"/>
      <c r="F400" s="79"/>
      <c r="G400" s="79"/>
      <c r="H400" s="79"/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</row>
    <row r="401" spans="2:25" ht="14.25">
      <c r="B401" s="88"/>
      <c r="C401" s="116"/>
      <c r="D401" s="79"/>
      <c r="E401" s="79"/>
      <c r="F401" s="79"/>
      <c r="G401" s="79"/>
      <c r="H401" s="79"/>
      <c r="I401" s="79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</row>
    <row r="402" spans="2:25" ht="14.25">
      <c r="B402" s="88"/>
      <c r="C402" s="116"/>
      <c r="D402" s="79"/>
      <c r="E402" s="79"/>
      <c r="F402" s="79"/>
      <c r="G402" s="79"/>
      <c r="H402" s="79"/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</row>
    <row r="403" spans="2:25" ht="14.25">
      <c r="B403" s="88"/>
      <c r="C403" s="116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</row>
    <row r="404" spans="2:25" ht="14.25">
      <c r="B404" s="88"/>
      <c r="C404" s="116"/>
      <c r="D404" s="79"/>
      <c r="E404" s="79"/>
      <c r="F404" s="79"/>
      <c r="G404" s="79"/>
      <c r="H404" s="79"/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</row>
    <row r="405" spans="2:25" ht="14.25">
      <c r="B405" s="88"/>
      <c r="C405" s="116"/>
      <c r="D405" s="79"/>
      <c r="E405" s="79"/>
      <c r="F405" s="79"/>
      <c r="G405" s="79"/>
      <c r="H405" s="79"/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</row>
    <row r="406" spans="2:25" ht="14.25">
      <c r="B406" s="88"/>
      <c r="C406" s="116"/>
      <c r="D406" s="79"/>
      <c r="E406" s="79"/>
      <c r="F406" s="79"/>
      <c r="G406" s="79"/>
      <c r="H406" s="79"/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</row>
    <row r="407" spans="2:25" ht="14.25">
      <c r="B407" s="88"/>
      <c r="C407" s="116"/>
      <c r="D407" s="79"/>
      <c r="E407" s="79"/>
      <c r="F407" s="79"/>
      <c r="G407" s="79"/>
      <c r="H407" s="79"/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</row>
    <row r="408" spans="2:25" ht="14.25">
      <c r="B408" s="88"/>
      <c r="C408" s="116"/>
      <c r="D408" s="79"/>
      <c r="E408" s="79"/>
      <c r="F408" s="79"/>
      <c r="G408" s="79"/>
      <c r="H408" s="79"/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</row>
    <row r="409" spans="2:25" ht="14.25">
      <c r="B409" s="88"/>
      <c r="C409" s="116"/>
      <c r="D409" s="79"/>
      <c r="E409" s="79"/>
      <c r="F409" s="79"/>
      <c r="G409" s="79"/>
      <c r="H409" s="79"/>
      <c r="I409" s="79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</row>
    <row r="410" spans="2:25" ht="14.25">
      <c r="B410" s="88"/>
      <c r="C410" s="116"/>
      <c r="D410" s="79"/>
      <c r="E410" s="79"/>
      <c r="F410" s="79"/>
      <c r="G410" s="79"/>
      <c r="H410" s="79"/>
      <c r="I410" s="79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</row>
    <row r="411" spans="2:25" ht="14.25">
      <c r="B411" s="88"/>
      <c r="C411" s="116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</row>
    <row r="412" spans="2:25" ht="14.25">
      <c r="B412" s="88"/>
      <c r="C412" s="116"/>
      <c r="D412" s="79"/>
      <c r="E412" s="79"/>
      <c r="F412" s="79"/>
      <c r="G412" s="79"/>
      <c r="H412" s="79"/>
      <c r="I412" s="79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</row>
    <row r="413" spans="2:25" ht="14.25">
      <c r="B413" s="88"/>
      <c r="C413" s="116"/>
      <c r="D413" s="79"/>
      <c r="E413" s="79"/>
      <c r="F413" s="79"/>
      <c r="G413" s="79"/>
      <c r="H413" s="79"/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</row>
    <row r="414" spans="2:25" ht="14.25">
      <c r="B414" s="88"/>
      <c r="C414" s="116"/>
      <c r="D414" s="79"/>
      <c r="E414" s="79"/>
      <c r="F414" s="79"/>
      <c r="G414" s="79"/>
      <c r="H414" s="79"/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</row>
    <row r="415" spans="2:25" ht="14.25">
      <c r="B415" s="88"/>
      <c r="C415" s="116"/>
      <c r="D415" s="79"/>
      <c r="E415" s="79"/>
      <c r="F415" s="79"/>
      <c r="G415" s="79"/>
      <c r="H415" s="79"/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</row>
    <row r="416" spans="2:25" ht="14.25">
      <c r="B416" s="88"/>
      <c r="C416" s="116"/>
      <c r="D416" s="79"/>
      <c r="E416" s="79"/>
      <c r="F416" s="79"/>
      <c r="G416" s="79"/>
      <c r="H416" s="79"/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</row>
    <row r="417" spans="2:25" ht="14.25">
      <c r="B417" s="88"/>
      <c r="C417" s="116"/>
      <c r="D417" s="79"/>
      <c r="E417" s="79"/>
      <c r="F417" s="79"/>
      <c r="G417" s="79"/>
      <c r="H417" s="79"/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</row>
    <row r="418" spans="2:25" ht="14.25">
      <c r="B418" s="88"/>
      <c r="C418" s="116"/>
      <c r="D418" s="79"/>
      <c r="E418" s="79"/>
      <c r="F418" s="79"/>
      <c r="G418" s="79"/>
      <c r="H418" s="79"/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</row>
    <row r="419" spans="2:25" ht="14.25">
      <c r="B419" s="88"/>
      <c r="C419" s="116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</row>
    <row r="420" spans="2:25" ht="14.25">
      <c r="B420" s="88"/>
      <c r="C420" s="116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</row>
    <row r="421" spans="2:25" ht="14.25">
      <c r="B421" s="88"/>
      <c r="C421" s="116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</row>
    <row r="422" spans="2:25" ht="14.25">
      <c r="B422" s="88"/>
      <c r="C422" s="116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</row>
    <row r="423" spans="2:25" ht="14.25">
      <c r="B423" s="88"/>
      <c r="C423" s="116"/>
      <c r="D423" s="79"/>
      <c r="E423" s="79"/>
      <c r="F423" s="79"/>
      <c r="G423" s="79"/>
      <c r="H423" s="79"/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</row>
    <row r="424" spans="2:25" ht="14.25">
      <c r="B424" s="88"/>
      <c r="C424" s="116"/>
      <c r="D424" s="79"/>
      <c r="E424" s="79"/>
      <c r="F424" s="79"/>
      <c r="G424" s="79"/>
      <c r="H424" s="79"/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</row>
    <row r="425" spans="2:25" ht="14.25">
      <c r="B425" s="88"/>
      <c r="C425" s="116"/>
      <c r="D425" s="79"/>
      <c r="E425" s="79"/>
      <c r="F425" s="79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</row>
    <row r="426" spans="2:25" ht="14.25">
      <c r="B426" s="88"/>
      <c r="C426" s="116"/>
      <c r="D426" s="79"/>
      <c r="E426" s="79"/>
      <c r="F426" s="79"/>
      <c r="G426" s="79"/>
      <c r="H426" s="79"/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</row>
    <row r="427" spans="2:25" ht="14.25">
      <c r="B427" s="88"/>
      <c r="C427" s="116"/>
      <c r="D427" s="79"/>
      <c r="E427" s="79"/>
      <c r="F427" s="79"/>
      <c r="G427" s="79"/>
      <c r="H427" s="79"/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</row>
    <row r="428" spans="2:25" ht="14.25">
      <c r="B428" s="88"/>
      <c r="C428" s="116"/>
      <c r="D428" s="79"/>
      <c r="E428" s="79"/>
      <c r="F428" s="79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</row>
    <row r="429" spans="2:25" ht="14.25">
      <c r="B429" s="88"/>
      <c r="C429" s="116"/>
      <c r="D429" s="79"/>
      <c r="E429" s="79"/>
      <c r="F429" s="79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</row>
    <row r="430" spans="2:25" ht="14.25">
      <c r="B430" s="88"/>
      <c r="C430" s="116"/>
      <c r="D430" s="79"/>
      <c r="E430" s="79"/>
      <c r="F430" s="79"/>
      <c r="G430" s="79"/>
      <c r="H430" s="79"/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</row>
    <row r="431" spans="2:25" ht="14.25">
      <c r="B431" s="88"/>
      <c r="C431" s="116"/>
      <c r="D431" s="79"/>
      <c r="E431" s="79"/>
      <c r="F431" s="79"/>
      <c r="G431" s="79"/>
      <c r="H431" s="79"/>
      <c r="I431" s="79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</row>
    <row r="432" spans="2:25" ht="14.25">
      <c r="B432" s="88"/>
      <c r="C432" s="116"/>
      <c r="D432" s="79"/>
      <c r="E432" s="79"/>
      <c r="F432" s="79"/>
      <c r="G432" s="79"/>
      <c r="H432" s="79"/>
      <c r="I432" s="79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</row>
    <row r="433" spans="2:25" ht="14.25">
      <c r="B433" s="88"/>
      <c r="C433" s="116"/>
      <c r="D433" s="79"/>
      <c r="E433" s="79"/>
      <c r="F433" s="79"/>
      <c r="G433" s="79"/>
      <c r="H433" s="79"/>
      <c r="I433" s="79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</row>
    <row r="434" spans="2:25" ht="14.25">
      <c r="B434" s="88"/>
      <c r="C434" s="116"/>
      <c r="D434" s="79"/>
      <c r="E434" s="79"/>
      <c r="F434" s="79"/>
      <c r="G434" s="79"/>
      <c r="H434" s="79"/>
      <c r="I434" s="79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</row>
    <row r="435" spans="2:25" ht="14.25">
      <c r="B435" s="88"/>
      <c r="C435" s="116"/>
      <c r="D435" s="79"/>
      <c r="E435" s="79"/>
      <c r="F435" s="79"/>
      <c r="G435" s="79"/>
      <c r="H435" s="79"/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</row>
    <row r="436" spans="2:25" ht="14.25">
      <c r="B436" s="88"/>
      <c r="C436" s="116"/>
      <c r="D436" s="79"/>
      <c r="E436" s="79"/>
      <c r="F436" s="79"/>
      <c r="G436" s="79"/>
      <c r="H436" s="79"/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</row>
    <row r="437" spans="2:25" ht="14.25">
      <c r="B437" s="88"/>
      <c r="C437" s="116"/>
      <c r="D437" s="79"/>
      <c r="E437" s="79"/>
      <c r="F437" s="79"/>
      <c r="G437" s="79"/>
      <c r="H437" s="79"/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</row>
    <row r="438" spans="2:25" ht="14.25">
      <c r="B438" s="88"/>
      <c r="C438" s="116"/>
      <c r="D438" s="79"/>
      <c r="E438" s="79"/>
      <c r="F438" s="79"/>
      <c r="G438" s="79"/>
      <c r="H438" s="79"/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</row>
    <row r="439" spans="2:25" ht="14.25">
      <c r="B439" s="88"/>
      <c r="C439" s="116"/>
      <c r="D439" s="79"/>
      <c r="E439" s="79"/>
      <c r="F439" s="79"/>
      <c r="G439" s="79"/>
      <c r="H439" s="79"/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</row>
    <row r="440" spans="2:25" ht="14.25">
      <c r="B440" s="88"/>
      <c r="C440" s="116"/>
      <c r="D440" s="79"/>
      <c r="E440" s="79"/>
      <c r="F440" s="79"/>
      <c r="G440" s="79"/>
      <c r="H440" s="79"/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</row>
    <row r="441" spans="2:25" ht="14.25">
      <c r="B441" s="88"/>
      <c r="C441" s="116"/>
      <c r="D441" s="79"/>
      <c r="E441" s="79"/>
      <c r="F441" s="79"/>
      <c r="G441" s="79"/>
      <c r="H441" s="79"/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</row>
    <row r="442" spans="2:25" ht="14.25">
      <c r="B442" s="88"/>
      <c r="C442" s="116"/>
      <c r="D442" s="79"/>
      <c r="E442" s="79"/>
      <c r="F442" s="79"/>
      <c r="G442" s="79"/>
      <c r="H442" s="79"/>
      <c r="I442" s="79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</row>
    <row r="443" spans="2:25" ht="14.25">
      <c r="B443" s="88"/>
      <c r="C443" s="116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</row>
    <row r="444" spans="2:25" ht="14.25">
      <c r="B444" s="88"/>
      <c r="C444" s="116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</row>
    <row r="445" spans="2:25" ht="14.25">
      <c r="B445" s="88"/>
      <c r="C445" s="116"/>
      <c r="D445" s="79"/>
      <c r="E445" s="79"/>
      <c r="F445" s="79"/>
      <c r="G445" s="79"/>
      <c r="H445" s="79"/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</row>
    <row r="446" spans="2:25" ht="14.25">
      <c r="B446" s="88"/>
      <c r="C446" s="116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</row>
    <row r="447" spans="2:25" ht="14.25">
      <c r="B447" s="88"/>
      <c r="C447" s="116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</row>
    <row r="448" spans="2:25" ht="14.25">
      <c r="B448" s="88"/>
      <c r="C448" s="116"/>
      <c r="D448" s="79"/>
      <c r="E448" s="79"/>
      <c r="F448" s="79"/>
      <c r="G448" s="79"/>
      <c r="H448" s="79"/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</row>
    <row r="449" spans="2:25" ht="14.25">
      <c r="B449" s="88"/>
      <c r="C449" s="116"/>
      <c r="D449" s="79"/>
      <c r="E449" s="79"/>
      <c r="F449" s="79"/>
      <c r="G449" s="79"/>
      <c r="H449" s="79"/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</row>
    <row r="450" spans="2:25" ht="14.25">
      <c r="B450" s="88"/>
      <c r="C450" s="116"/>
      <c r="D450" s="79"/>
      <c r="E450" s="79"/>
      <c r="F450" s="79"/>
      <c r="G450" s="79"/>
      <c r="H450" s="79"/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</row>
    <row r="451" spans="2:25" ht="14.25">
      <c r="B451" s="88"/>
      <c r="C451" s="116"/>
      <c r="D451" s="79"/>
      <c r="E451" s="79"/>
      <c r="F451" s="79"/>
      <c r="G451" s="79"/>
      <c r="H451" s="79"/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</row>
    <row r="452" spans="2:25" ht="14.25">
      <c r="B452" s="88"/>
      <c r="C452" s="116"/>
      <c r="D452" s="79"/>
      <c r="E452" s="79"/>
      <c r="F452" s="79"/>
      <c r="G452" s="79"/>
      <c r="H452" s="79"/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</row>
    <row r="453" spans="2:25" ht="14.25">
      <c r="B453" s="88"/>
      <c r="C453" s="116"/>
      <c r="D453" s="79"/>
      <c r="E453" s="79"/>
      <c r="F453" s="79"/>
      <c r="G453" s="79"/>
      <c r="H453" s="79"/>
      <c r="I453" s="79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</row>
    <row r="454" spans="2:25" ht="14.25">
      <c r="B454" s="88"/>
      <c r="C454" s="116"/>
      <c r="D454" s="79"/>
      <c r="E454" s="79"/>
      <c r="F454" s="79"/>
      <c r="G454" s="79"/>
      <c r="H454" s="79"/>
      <c r="I454" s="79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</row>
    <row r="455" spans="2:25" ht="14.25">
      <c r="B455" s="88"/>
      <c r="C455" s="116"/>
      <c r="D455" s="79"/>
      <c r="E455" s="79"/>
      <c r="F455" s="79"/>
      <c r="G455" s="79"/>
      <c r="H455" s="79"/>
      <c r="I455" s="79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</row>
    <row r="456" spans="2:25" ht="14.25">
      <c r="B456" s="88"/>
      <c r="C456" s="116"/>
      <c r="D456" s="79"/>
      <c r="E456" s="79"/>
      <c r="F456" s="79"/>
      <c r="G456" s="79"/>
      <c r="H456" s="79"/>
      <c r="I456" s="79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</row>
    <row r="457" spans="2:25" ht="14.25">
      <c r="B457" s="88"/>
      <c r="C457" s="116"/>
      <c r="D457" s="79"/>
      <c r="E457" s="79"/>
      <c r="F457" s="79"/>
      <c r="G457" s="79"/>
      <c r="H457" s="79"/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</row>
    <row r="458" spans="2:25" ht="14.25">
      <c r="B458" s="88"/>
      <c r="C458" s="116"/>
      <c r="D458" s="79"/>
      <c r="E458" s="79"/>
      <c r="F458" s="79"/>
      <c r="G458" s="79"/>
      <c r="H458" s="79"/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</row>
    <row r="459" spans="2:25" ht="14.25">
      <c r="B459" s="88"/>
      <c r="C459" s="116"/>
      <c r="D459" s="79"/>
      <c r="E459" s="79"/>
      <c r="F459" s="79"/>
      <c r="G459" s="79"/>
      <c r="H459" s="79"/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</row>
    <row r="460" spans="2:25" ht="14.25">
      <c r="B460" s="88"/>
      <c r="C460" s="116"/>
      <c r="D460" s="79"/>
      <c r="E460" s="79"/>
      <c r="F460" s="79"/>
      <c r="G460" s="79"/>
      <c r="H460" s="79"/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</row>
    <row r="461" spans="2:25" ht="14.25">
      <c r="B461" s="88"/>
      <c r="C461" s="116"/>
      <c r="D461" s="79"/>
      <c r="E461" s="79"/>
      <c r="F461" s="79"/>
      <c r="G461" s="79"/>
      <c r="H461" s="79"/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</row>
    <row r="462" spans="2:25" ht="14.25">
      <c r="B462" s="88"/>
      <c r="C462" s="116"/>
      <c r="D462" s="79"/>
      <c r="E462" s="79"/>
      <c r="F462" s="79"/>
      <c r="G462" s="79"/>
      <c r="H462" s="79"/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</row>
    <row r="463" spans="2:25" ht="14.25">
      <c r="B463" s="88"/>
      <c r="C463" s="116"/>
      <c r="D463" s="79"/>
      <c r="E463" s="79"/>
      <c r="F463" s="79"/>
      <c r="G463" s="79"/>
      <c r="H463" s="79"/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</row>
    <row r="464" spans="2:25" ht="14.25">
      <c r="B464" s="88"/>
      <c r="C464" s="116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</row>
    <row r="465" spans="2:25" ht="14.25">
      <c r="B465" s="88"/>
      <c r="C465" s="116"/>
      <c r="D465" s="79"/>
      <c r="E465" s="79"/>
      <c r="F465" s="79"/>
      <c r="G465" s="79"/>
      <c r="H465" s="79"/>
      <c r="I465" s="79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</row>
    <row r="466" spans="2:25" ht="14.25">
      <c r="B466" s="88"/>
      <c r="C466" s="116"/>
      <c r="D466" s="79"/>
      <c r="E466" s="79"/>
      <c r="F466" s="79"/>
      <c r="G466" s="79"/>
      <c r="H466" s="79"/>
      <c r="I466" s="79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</row>
    <row r="467" spans="2:25" ht="14.25">
      <c r="B467" s="79"/>
      <c r="C467" s="116"/>
      <c r="D467" s="79"/>
      <c r="E467" s="79"/>
      <c r="F467" s="79"/>
      <c r="G467" s="79"/>
      <c r="H467" s="79"/>
      <c r="I467" s="79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</row>
    <row r="468" spans="2:25" ht="14.25">
      <c r="B468" s="79"/>
      <c r="C468" s="116"/>
      <c r="D468" s="79"/>
      <c r="E468" s="79"/>
      <c r="F468" s="79"/>
      <c r="G468" s="79"/>
      <c r="H468" s="79"/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</row>
    <row r="469" spans="2:25" ht="14.25">
      <c r="B469" s="79"/>
      <c r="C469" s="116"/>
      <c r="D469" s="79"/>
      <c r="E469" s="79"/>
      <c r="F469" s="79"/>
      <c r="G469" s="79"/>
      <c r="H469" s="79"/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</row>
    <row r="470" spans="2:25" ht="14.25">
      <c r="B470" s="79"/>
      <c r="C470" s="116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</row>
    <row r="471" spans="2:25" ht="14.25">
      <c r="B471" s="79"/>
      <c r="C471" s="116"/>
      <c r="D471" s="79"/>
      <c r="E471" s="79"/>
      <c r="F471" s="79"/>
      <c r="G471" s="79"/>
      <c r="H471" s="79"/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</row>
    <row r="472" spans="2:25" ht="14.25">
      <c r="B472" s="79"/>
      <c r="C472" s="116"/>
      <c r="D472" s="79"/>
      <c r="E472" s="79"/>
      <c r="F472" s="79"/>
      <c r="G472" s="79"/>
      <c r="H472" s="79"/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</row>
    <row r="473" spans="2:25" ht="14.25">
      <c r="B473" s="79"/>
      <c r="C473" s="116"/>
      <c r="D473" s="79"/>
      <c r="E473" s="79"/>
      <c r="F473" s="79"/>
      <c r="G473" s="79"/>
      <c r="H473" s="79"/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</row>
    <row r="474" spans="2:25" ht="14.25">
      <c r="B474" s="79"/>
      <c r="C474" s="116"/>
      <c r="D474" s="79"/>
      <c r="E474" s="79"/>
      <c r="F474" s="79"/>
      <c r="G474" s="79"/>
      <c r="H474" s="79"/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</row>
    <row r="475" spans="2:25" ht="14.25">
      <c r="B475" s="79"/>
      <c r="C475" s="116"/>
      <c r="D475" s="79"/>
      <c r="E475" s="79"/>
      <c r="F475" s="79"/>
      <c r="G475" s="79"/>
      <c r="H475" s="79"/>
      <c r="I475" s="79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</row>
    <row r="476" spans="2:25" ht="14.25">
      <c r="B476" s="79"/>
      <c r="C476" s="116"/>
      <c r="D476" s="79"/>
      <c r="E476" s="79"/>
      <c r="F476" s="79"/>
      <c r="G476" s="79"/>
      <c r="H476" s="79"/>
      <c r="I476" s="79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</row>
    <row r="477" spans="2:25" ht="14.25">
      <c r="B477" s="79"/>
      <c r="C477" s="116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</row>
    <row r="478" spans="2:25" ht="14.25">
      <c r="B478" s="79"/>
      <c r="C478" s="116"/>
      <c r="D478" s="79"/>
      <c r="E478" s="79"/>
      <c r="F478" s="79"/>
      <c r="G478" s="79"/>
      <c r="H478" s="79"/>
      <c r="I478" s="79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</row>
    <row r="479" spans="2:25" ht="14.25">
      <c r="B479" s="79"/>
      <c r="C479" s="116"/>
      <c r="D479" s="79"/>
      <c r="E479" s="79"/>
      <c r="F479" s="79"/>
      <c r="G479" s="79"/>
      <c r="H479" s="79"/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</row>
    <row r="480" spans="2:25" ht="14.25">
      <c r="B480" s="79"/>
      <c r="C480" s="116"/>
      <c r="D480" s="79"/>
      <c r="E480" s="79"/>
      <c r="F480" s="79"/>
      <c r="G480" s="79"/>
      <c r="H480" s="79"/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</row>
    <row r="481" spans="2:25" ht="14.25">
      <c r="B481" s="79"/>
      <c r="C481" s="116"/>
      <c r="D481" s="79"/>
      <c r="E481" s="79"/>
      <c r="F481" s="79"/>
      <c r="G481" s="79"/>
      <c r="H481" s="79"/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</row>
    <row r="482" spans="2:25" ht="14.25">
      <c r="B482" s="79"/>
      <c r="C482" s="116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</row>
    <row r="483" spans="2:25" ht="14.25">
      <c r="B483" s="79"/>
      <c r="C483" s="116"/>
      <c r="D483" s="79"/>
      <c r="E483" s="79"/>
      <c r="F483" s="79"/>
      <c r="G483" s="79"/>
      <c r="H483" s="79"/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</row>
    <row r="484" spans="2:25" ht="14.25">
      <c r="B484" s="79"/>
      <c r="C484" s="116"/>
      <c r="D484" s="79"/>
      <c r="E484" s="79"/>
      <c r="F484" s="79"/>
      <c r="G484" s="79"/>
      <c r="H484" s="79"/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</row>
    <row r="485" spans="2:25" ht="14.25">
      <c r="B485" s="79"/>
      <c r="C485" s="116"/>
      <c r="D485" s="79"/>
      <c r="E485" s="79"/>
      <c r="F485" s="79"/>
      <c r="G485" s="79"/>
      <c r="H485" s="79"/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</row>
    <row r="486" spans="2:25" ht="14.25">
      <c r="B486" s="79"/>
      <c r="C486" s="116"/>
      <c r="D486" s="79"/>
      <c r="E486" s="79"/>
      <c r="F486" s="79"/>
      <c r="G486" s="79"/>
      <c r="H486" s="79"/>
      <c r="I486" s="79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</row>
    <row r="487" spans="2:25" ht="14.25">
      <c r="B487" s="79"/>
      <c r="C487" s="116"/>
      <c r="D487" s="79"/>
      <c r="E487" s="79"/>
      <c r="F487" s="79"/>
      <c r="G487" s="79"/>
      <c r="H487" s="79"/>
      <c r="I487" s="79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</row>
    <row r="488" spans="2:25" ht="14.25">
      <c r="B488" s="79"/>
      <c r="C488" s="116"/>
      <c r="D488" s="79"/>
      <c r="E488" s="79"/>
      <c r="F488" s="79"/>
      <c r="G488" s="79"/>
      <c r="H488" s="79"/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</row>
    <row r="489" spans="2:25" ht="14.25">
      <c r="B489" s="79"/>
      <c r="C489" s="116"/>
      <c r="D489" s="79"/>
      <c r="E489" s="79"/>
      <c r="F489" s="79"/>
      <c r="G489" s="79"/>
      <c r="H489" s="79"/>
      <c r="I489" s="79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</row>
    <row r="490" spans="2:25" ht="14.25">
      <c r="B490" s="79"/>
      <c r="C490" s="116"/>
      <c r="D490" s="79"/>
      <c r="E490" s="79"/>
      <c r="F490" s="79"/>
      <c r="G490" s="79"/>
      <c r="H490" s="79"/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</row>
    <row r="491" spans="2:25" ht="14.25">
      <c r="B491" s="79"/>
      <c r="C491" s="116"/>
      <c r="D491" s="79"/>
      <c r="E491" s="79"/>
      <c r="F491" s="79"/>
      <c r="G491" s="79"/>
      <c r="H491" s="79"/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</row>
    <row r="492" spans="2:25" ht="14.25">
      <c r="B492" s="79"/>
      <c r="C492" s="116"/>
      <c r="D492" s="79"/>
      <c r="E492" s="79"/>
      <c r="F492" s="79"/>
      <c r="G492" s="79"/>
      <c r="H492" s="79"/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</row>
    <row r="493" spans="2:25" ht="14.25">
      <c r="B493" s="79"/>
      <c r="C493" s="116"/>
      <c r="D493" s="79"/>
      <c r="E493" s="79"/>
      <c r="F493" s="79"/>
      <c r="G493" s="79"/>
      <c r="H493" s="79"/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</row>
    <row r="494" spans="2:25" ht="14.25">
      <c r="B494" s="79"/>
      <c r="C494" s="116"/>
      <c r="D494" s="79"/>
      <c r="E494" s="79"/>
      <c r="F494" s="79"/>
      <c r="G494" s="79"/>
      <c r="H494" s="79"/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</row>
    <row r="495" spans="2:25" ht="14.25">
      <c r="B495" s="79"/>
      <c r="C495" s="116"/>
      <c r="D495" s="79"/>
      <c r="E495" s="79"/>
      <c r="F495" s="79"/>
      <c r="G495" s="79"/>
      <c r="H495" s="79"/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</row>
    <row r="496" spans="2:25" ht="14.25">
      <c r="B496" s="79"/>
      <c r="C496" s="116"/>
      <c r="D496" s="79"/>
      <c r="E496" s="79"/>
      <c r="F496" s="79"/>
      <c r="G496" s="79"/>
      <c r="H496" s="79"/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</row>
    <row r="497" spans="2:25" ht="14.25">
      <c r="B497" s="79"/>
      <c r="C497" s="79"/>
      <c r="D497" s="79"/>
      <c r="E497" s="79"/>
      <c r="F497" s="79"/>
      <c r="G497" s="79"/>
      <c r="H497" s="79"/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</row>
    <row r="498" spans="2:25" ht="14.25">
      <c r="B498" s="79"/>
      <c r="C498" s="79"/>
      <c r="D498" s="79"/>
      <c r="E498" s="79"/>
      <c r="F498" s="79"/>
      <c r="G498" s="79"/>
      <c r="H498" s="79"/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</row>
    <row r="499" spans="2:25" ht="14.25">
      <c r="B499" s="79"/>
      <c r="C499" s="79"/>
      <c r="D499" s="79"/>
      <c r="E499" s="79"/>
      <c r="F499" s="79"/>
      <c r="G499" s="79"/>
      <c r="H499" s="79"/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</row>
    <row r="500" spans="2:25" ht="14.25">
      <c r="B500" s="79"/>
      <c r="C500" s="79"/>
      <c r="D500" s="79"/>
      <c r="E500" s="79"/>
      <c r="F500" s="79"/>
      <c r="G500" s="79"/>
      <c r="H500" s="79"/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</row>
    <row r="501" spans="2:25" ht="14.25">
      <c r="B501" s="79"/>
      <c r="C501" s="79"/>
      <c r="D501" s="79"/>
      <c r="E501" s="79"/>
      <c r="F501" s="79"/>
      <c r="G501" s="79"/>
      <c r="H501" s="79"/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</row>
    <row r="502" spans="2:25" ht="14.25">
      <c r="B502" s="79"/>
      <c r="C502" s="79"/>
      <c r="D502" s="79"/>
      <c r="E502" s="79"/>
      <c r="F502" s="79"/>
      <c r="G502" s="79"/>
      <c r="H502" s="79"/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</row>
    <row r="503" spans="2:25" ht="14.25">
      <c r="B503" s="79"/>
      <c r="C503" s="79"/>
      <c r="D503" s="79"/>
      <c r="E503" s="79"/>
      <c r="F503" s="79"/>
      <c r="G503" s="79"/>
      <c r="H503" s="79"/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</row>
    <row r="504" spans="2:25" ht="14.25">
      <c r="B504" s="79"/>
      <c r="C504" s="79"/>
      <c r="D504" s="79"/>
      <c r="E504" s="79"/>
      <c r="F504" s="79"/>
      <c r="G504" s="79"/>
      <c r="H504" s="79"/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</row>
    <row r="505" spans="2:25" ht="14.25">
      <c r="B505" s="79"/>
      <c r="C505" s="79"/>
      <c r="D505" s="79"/>
      <c r="E505" s="79"/>
      <c r="F505" s="79"/>
      <c r="G505" s="79"/>
      <c r="H505" s="79"/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</row>
    <row r="506" spans="2:25" ht="14.25">
      <c r="B506" s="79"/>
      <c r="C506" s="79"/>
      <c r="D506" s="79"/>
      <c r="E506" s="79"/>
      <c r="F506" s="79"/>
      <c r="G506" s="79"/>
      <c r="H506" s="79"/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</row>
    <row r="507" spans="2:25" ht="14.25">
      <c r="B507" s="79"/>
      <c r="C507" s="79"/>
      <c r="D507" s="79"/>
      <c r="E507" s="79"/>
      <c r="F507" s="79"/>
      <c r="G507" s="79"/>
      <c r="H507" s="79"/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</row>
    <row r="508" spans="2:25" ht="14.25">
      <c r="B508" s="79"/>
      <c r="C508" s="79"/>
      <c r="D508" s="79"/>
      <c r="E508" s="79"/>
      <c r="F508" s="79"/>
      <c r="G508" s="79"/>
      <c r="H508" s="79"/>
      <c r="I508" s="79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</row>
    <row r="509" spans="2:25" ht="14.25">
      <c r="B509" s="79"/>
      <c r="C509" s="79"/>
      <c r="D509" s="79"/>
      <c r="E509" s="79"/>
      <c r="F509" s="79"/>
      <c r="G509" s="79"/>
      <c r="H509" s="79"/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</row>
    <row r="510" spans="2:25" ht="14.25"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</row>
    <row r="511" spans="2:25" ht="14.25">
      <c r="B511" s="79"/>
      <c r="C511" s="79"/>
      <c r="D511" s="79"/>
      <c r="E511" s="79"/>
      <c r="F511" s="79"/>
      <c r="G511" s="79"/>
      <c r="H511" s="79"/>
      <c r="I511" s="79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</row>
    <row r="512" spans="2:25" ht="14.25">
      <c r="B512" s="79"/>
      <c r="C512" s="79"/>
      <c r="D512" s="79"/>
      <c r="E512" s="79"/>
      <c r="F512" s="79"/>
      <c r="G512" s="79"/>
      <c r="H512" s="79"/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</row>
    <row r="513" spans="2:25" ht="14.25">
      <c r="B513" s="79"/>
      <c r="C513" s="79"/>
      <c r="D513" s="79"/>
      <c r="E513" s="79"/>
      <c r="F513" s="79"/>
      <c r="G513" s="79"/>
      <c r="H513" s="79"/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</row>
    <row r="514" spans="2:25" ht="14.25"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</row>
    <row r="515" spans="2:25" ht="14.25"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</row>
    <row r="516" spans="2:25" ht="14.25"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</row>
    <row r="517" spans="2:25" ht="14.25">
      <c r="B517" s="79"/>
      <c r="C517" s="79"/>
      <c r="D517" s="79"/>
      <c r="E517" s="79"/>
      <c r="F517" s="79"/>
      <c r="G517" s="79"/>
      <c r="H517" s="79"/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</row>
    <row r="518" spans="2:25" ht="14.25">
      <c r="B518" s="79"/>
      <c r="C518" s="79"/>
      <c r="D518" s="79"/>
      <c r="E518" s="79"/>
      <c r="F518" s="79"/>
      <c r="G518" s="79"/>
      <c r="H518" s="79"/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</row>
    <row r="519" spans="2:25" ht="14.25">
      <c r="B519" s="79"/>
      <c r="C519" s="79"/>
      <c r="D519" s="79"/>
      <c r="E519" s="79"/>
      <c r="F519" s="79"/>
      <c r="G519" s="79"/>
      <c r="H519" s="79"/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</row>
    <row r="520" spans="2:25" ht="14.25">
      <c r="B520" s="79"/>
      <c r="C520" s="79"/>
      <c r="D520" s="79"/>
      <c r="E520" s="79"/>
      <c r="F520" s="79"/>
      <c r="G520" s="79"/>
      <c r="H520" s="79"/>
      <c r="I520" s="79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</row>
    <row r="521" spans="2:25" ht="14.25">
      <c r="B521" s="79"/>
      <c r="C521" s="79"/>
      <c r="D521" s="79"/>
      <c r="E521" s="79"/>
      <c r="F521" s="79"/>
      <c r="G521" s="79"/>
      <c r="H521" s="79"/>
      <c r="I521" s="79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</row>
    <row r="522" spans="2:25" ht="14.25">
      <c r="B522" s="79"/>
      <c r="C522" s="79"/>
      <c r="D522" s="79"/>
      <c r="E522" s="79"/>
      <c r="F522" s="79"/>
      <c r="G522" s="79"/>
      <c r="H522" s="79"/>
      <c r="I522" s="79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</row>
    <row r="523" spans="2:25" ht="14.25">
      <c r="B523" s="79"/>
      <c r="C523" s="79"/>
      <c r="D523" s="79"/>
      <c r="E523" s="79"/>
      <c r="F523" s="79"/>
      <c r="G523" s="79"/>
      <c r="H523" s="79"/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</row>
    <row r="524" spans="2:25" ht="14.25">
      <c r="B524" s="79"/>
      <c r="C524" s="79"/>
      <c r="D524" s="79"/>
      <c r="E524" s="79"/>
      <c r="F524" s="79"/>
      <c r="G524" s="79"/>
      <c r="H524" s="79"/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</row>
    <row r="525" spans="2:25" ht="14.25">
      <c r="B525" s="79"/>
      <c r="C525" s="79"/>
      <c r="D525" s="79"/>
      <c r="E525" s="79"/>
      <c r="F525" s="79"/>
      <c r="G525" s="79"/>
      <c r="H525" s="79"/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</row>
    <row r="526" spans="2:25" ht="14.25">
      <c r="B526" s="79"/>
      <c r="C526" s="79"/>
      <c r="D526" s="79"/>
      <c r="E526" s="79"/>
      <c r="F526" s="79"/>
      <c r="G526" s="79"/>
      <c r="H526" s="79"/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</row>
    <row r="527" spans="2:25" ht="14.25">
      <c r="B527" s="79"/>
      <c r="C527" s="79"/>
      <c r="D527" s="79"/>
      <c r="E527" s="79"/>
      <c r="F527" s="79"/>
      <c r="G527" s="79"/>
      <c r="H527" s="79"/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</row>
    <row r="528" spans="2:25" ht="14.25">
      <c r="B528" s="79"/>
      <c r="C528" s="79"/>
      <c r="D528" s="79"/>
      <c r="E528" s="79"/>
      <c r="F528" s="79"/>
      <c r="G528" s="79"/>
      <c r="H528" s="79"/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</row>
    <row r="529" spans="2:25" ht="14.25">
      <c r="B529" s="79"/>
      <c r="C529" s="79"/>
      <c r="D529" s="79"/>
      <c r="E529" s="79"/>
      <c r="F529" s="79"/>
      <c r="G529" s="79"/>
      <c r="H529" s="79"/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</row>
    <row r="530" spans="2:25" ht="14.25">
      <c r="B530" s="79"/>
      <c r="C530" s="79"/>
      <c r="D530" s="79"/>
      <c r="E530" s="79"/>
      <c r="F530" s="79"/>
      <c r="G530" s="79"/>
      <c r="H530" s="79"/>
      <c r="I530" s="79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</row>
    <row r="531" spans="2:25" ht="14.25">
      <c r="B531" s="79"/>
      <c r="C531" s="79"/>
      <c r="D531" s="79"/>
      <c r="E531" s="79"/>
      <c r="F531" s="79"/>
      <c r="G531" s="79"/>
      <c r="H531" s="79"/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</row>
    <row r="532" spans="2:25" ht="14.25">
      <c r="B532" s="79"/>
      <c r="C532" s="79"/>
      <c r="D532" s="79"/>
      <c r="E532" s="79"/>
      <c r="F532" s="79"/>
      <c r="G532" s="79"/>
      <c r="H532" s="79"/>
      <c r="I532" s="79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</row>
    <row r="533" spans="2:25" ht="14.25">
      <c r="B533" s="79"/>
      <c r="C533" s="79"/>
      <c r="D533" s="79"/>
      <c r="E533" s="79"/>
      <c r="F533" s="79"/>
      <c r="G533" s="79"/>
      <c r="H533" s="79"/>
      <c r="I533" s="79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</row>
    <row r="534" spans="2:25" ht="14.25">
      <c r="B534" s="79"/>
      <c r="C534" s="79"/>
      <c r="D534" s="79"/>
      <c r="E534" s="79"/>
      <c r="F534" s="79"/>
      <c r="G534" s="79"/>
      <c r="H534" s="79"/>
      <c r="I534" s="79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</row>
    <row r="535" spans="2:25" ht="14.25">
      <c r="B535" s="79"/>
      <c r="C535" s="79"/>
      <c r="D535" s="79"/>
      <c r="E535" s="79"/>
      <c r="F535" s="79"/>
      <c r="G535" s="79"/>
      <c r="H535" s="79"/>
      <c r="I535" s="79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</row>
    <row r="536" spans="2:25" ht="14.25">
      <c r="B536" s="79"/>
      <c r="C536" s="79"/>
      <c r="D536" s="79"/>
      <c r="E536" s="79"/>
      <c r="F536" s="79"/>
      <c r="G536" s="79"/>
      <c r="H536" s="79"/>
      <c r="I536" s="79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</row>
    <row r="537" spans="2:25" ht="14.25">
      <c r="B537" s="79"/>
      <c r="C537" s="79"/>
      <c r="D537" s="79"/>
      <c r="E537" s="79"/>
      <c r="F537" s="79"/>
      <c r="G537" s="79"/>
      <c r="H537" s="79"/>
      <c r="I537" s="79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</row>
    <row r="538" spans="2:25" ht="14.25">
      <c r="B538" s="79"/>
      <c r="C538" s="79"/>
      <c r="D538" s="79"/>
      <c r="E538" s="79"/>
      <c r="F538" s="79"/>
      <c r="G538" s="79"/>
      <c r="H538" s="79"/>
      <c r="I538" s="79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</row>
    <row r="539" spans="2:25" ht="14.25">
      <c r="B539" s="79"/>
      <c r="C539" s="79"/>
      <c r="D539" s="79"/>
      <c r="E539" s="79"/>
      <c r="F539" s="79"/>
      <c r="G539" s="79"/>
      <c r="H539" s="79"/>
      <c r="I539" s="79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</row>
    <row r="540" spans="2:25" ht="14.25">
      <c r="B540" s="79"/>
      <c r="C540" s="79"/>
      <c r="D540" s="79"/>
      <c r="E540" s="79"/>
      <c r="F540" s="79"/>
      <c r="G540" s="79"/>
      <c r="H540" s="79"/>
      <c r="I540" s="79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</row>
    <row r="541" spans="2:25" ht="14.25">
      <c r="B541" s="79"/>
      <c r="C541" s="79"/>
      <c r="D541" s="79"/>
      <c r="E541" s="79"/>
      <c r="F541" s="79"/>
      <c r="G541" s="79"/>
      <c r="H541" s="79"/>
      <c r="I541" s="79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</row>
    <row r="542" spans="2:25" ht="14.25">
      <c r="B542" s="79"/>
      <c r="C542" s="79"/>
      <c r="D542" s="79"/>
      <c r="E542" s="79"/>
      <c r="F542" s="79"/>
      <c r="G542" s="79"/>
      <c r="H542" s="79"/>
      <c r="I542" s="79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</row>
    <row r="543" spans="2:25" ht="14.25">
      <c r="B543" s="79"/>
      <c r="C543" s="79"/>
      <c r="D543" s="79"/>
      <c r="E543" s="79"/>
      <c r="F543" s="79"/>
      <c r="G543" s="79"/>
      <c r="H543" s="79"/>
      <c r="I543" s="79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</row>
    <row r="544" spans="2:25" ht="14.25">
      <c r="B544" s="79"/>
      <c r="C544" s="79"/>
      <c r="D544" s="79"/>
      <c r="E544" s="79"/>
      <c r="F544" s="79"/>
      <c r="G544" s="79"/>
      <c r="H544" s="79"/>
      <c r="I544" s="79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</row>
    <row r="545" spans="2:25" ht="14.25">
      <c r="B545" s="79"/>
      <c r="C545" s="79"/>
      <c r="D545" s="79"/>
      <c r="E545" s="79"/>
      <c r="F545" s="79"/>
      <c r="G545" s="79"/>
      <c r="H545" s="79"/>
      <c r="I545" s="79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</row>
    <row r="546" spans="2:25" ht="14.25">
      <c r="B546" s="79"/>
      <c r="C546" s="79"/>
      <c r="D546" s="79"/>
      <c r="E546" s="79"/>
      <c r="F546" s="79"/>
      <c r="G546" s="79"/>
      <c r="H546" s="79"/>
      <c r="I546" s="79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</row>
    <row r="547" spans="2:25" ht="14.25">
      <c r="B547" s="79"/>
      <c r="C547" s="79"/>
      <c r="D547" s="79"/>
      <c r="E547" s="79"/>
      <c r="F547" s="79"/>
      <c r="G547" s="79"/>
      <c r="H547" s="79"/>
      <c r="I547" s="79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</row>
    <row r="548" spans="2:25" ht="14.25">
      <c r="B548" s="79"/>
      <c r="C548" s="79"/>
      <c r="D548" s="79"/>
      <c r="E548" s="79"/>
      <c r="F548" s="79"/>
      <c r="G548" s="79"/>
      <c r="H548" s="79"/>
      <c r="I548" s="79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</row>
    <row r="549" spans="2:25" ht="14.25">
      <c r="B549" s="79"/>
      <c r="C549" s="79"/>
      <c r="D549" s="79"/>
      <c r="E549" s="79"/>
      <c r="F549" s="79"/>
      <c r="G549" s="79"/>
      <c r="H549" s="79"/>
      <c r="I549" s="79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</row>
    <row r="550" spans="2:25" ht="14.25">
      <c r="B550" s="79"/>
      <c r="C550" s="79"/>
      <c r="D550" s="79"/>
      <c r="E550" s="79"/>
      <c r="F550" s="79"/>
      <c r="G550" s="79"/>
      <c r="H550" s="79"/>
      <c r="I550" s="79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</row>
    <row r="551" spans="2:25" ht="14.25">
      <c r="B551" s="79"/>
      <c r="C551" s="79"/>
      <c r="D551" s="79"/>
      <c r="E551" s="79"/>
      <c r="F551" s="79"/>
      <c r="G551" s="79"/>
      <c r="H551" s="79"/>
      <c r="I551" s="79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</row>
    <row r="552" spans="2:25" ht="14.25">
      <c r="B552" s="79"/>
      <c r="C552" s="79"/>
      <c r="D552" s="79"/>
      <c r="E552" s="79"/>
      <c r="F552" s="79"/>
      <c r="G552" s="79"/>
      <c r="H552" s="79"/>
      <c r="I552" s="79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</row>
    <row r="553" spans="2:25" ht="14.25">
      <c r="B553" s="79"/>
      <c r="C553" s="79"/>
      <c r="D553" s="79"/>
      <c r="E553" s="79"/>
      <c r="F553" s="79"/>
      <c r="G553" s="79"/>
      <c r="H553" s="79"/>
      <c r="I553" s="79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</row>
    <row r="554" spans="2:25" ht="14.25">
      <c r="B554" s="79"/>
      <c r="C554" s="79"/>
      <c r="D554" s="79"/>
      <c r="E554" s="79"/>
      <c r="F554" s="79"/>
      <c r="G554" s="79"/>
      <c r="H554" s="79"/>
      <c r="I554" s="79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</row>
    <row r="555" spans="2:25" ht="14.25">
      <c r="B555" s="79"/>
      <c r="C555" s="79"/>
      <c r="D555" s="79"/>
      <c r="E555" s="79"/>
      <c r="F555" s="79"/>
      <c r="G555" s="79"/>
      <c r="H555" s="79"/>
      <c r="I555" s="79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</row>
    <row r="556" spans="2:25" ht="14.25">
      <c r="B556" s="79"/>
      <c r="C556" s="79"/>
      <c r="D556" s="79"/>
      <c r="E556" s="79"/>
      <c r="F556" s="79"/>
      <c r="G556" s="79"/>
      <c r="H556" s="79"/>
      <c r="I556" s="79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</row>
    <row r="557" spans="2:25" ht="14.25">
      <c r="B557" s="79"/>
      <c r="C557" s="79"/>
      <c r="D557" s="79"/>
      <c r="E557" s="79"/>
      <c r="F557" s="79"/>
      <c r="G557" s="79"/>
      <c r="H557" s="79"/>
      <c r="I557" s="79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</row>
    <row r="558" spans="2:25" ht="14.25">
      <c r="B558" s="79"/>
      <c r="C558" s="79"/>
      <c r="D558" s="79"/>
      <c r="E558" s="79"/>
      <c r="F558" s="79"/>
      <c r="G558" s="79"/>
      <c r="H558" s="79"/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</row>
    <row r="559" spans="2:25" ht="14.25">
      <c r="B559" s="79"/>
      <c r="C559" s="79"/>
      <c r="D559" s="79"/>
      <c r="E559" s="79"/>
      <c r="F559" s="79"/>
      <c r="G559" s="79"/>
      <c r="H559" s="79"/>
      <c r="I559" s="79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</row>
    <row r="560" spans="2:25" ht="14.25">
      <c r="B560" s="79"/>
      <c r="C560" s="79"/>
      <c r="D560" s="79"/>
      <c r="E560" s="79"/>
      <c r="F560" s="79"/>
      <c r="G560" s="79"/>
      <c r="H560" s="79"/>
      <c r="I560" s="79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</row>
    <row r="561" spans="2:25" ht="14.25">
      <c r="B561" s="79"/>
      <c r="C561" s="79"/>
      <c r="D561" s="79"/>
      <c r="E561" s="79"/>
      <c r="F561" s="79"/>
      <c r="G561" s="79"/>
      <c r="H561" s="79"/>
      <c r="I561" s="79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</row>
    <row r="562" spans="2:25" ht="14.25">
      <c r="B562" s="79"/>
      <c r="C562" s="79"/>
      <c r="D562" s="79"/>
      <c r="E562" s="79"/>
      <c r="F562" s="79"/>
      <c r="G562" s="79"/>
      <c r="H562" s="79"/>
      <c r="I562" s="79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</row>
    <row r="563" spans="2:25" ht="14.25">
      <c r="B563" s="79"/>
      <c r="C563" s="79"/>
      <c r="D563" s="79"/>
      <c r="E563" s="79"/>
      <c r="F563" s="79"/>
      <c r="G563" s="79"/>
      <c r="H563" s="79"/>
      <c r="I563" s="79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</row>
    <row r="564" spans="2:25" ht="14.25">
      <c r="B564" s="79"/>
      <c r="C564" s="79"/>
      <c r="D564" s="79"/>
      <c r="E564" s="79"/>
      <c r="F564" s="79"/>
      <c r="G564" s="79"/>
      <c r="H564" s="79"/>
      <c r="I564" s="79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</row>
    <row r="565" spans="2:25" ht="14.25">
      <c r="B565" s="79"/>
      <c r="C565" s="79"/>
      <c r="D565" s="79"/>
      <c r="E565" s="79"/>
      <c r="F565" s="79"/>
      <c r="G565" s="79"/>
      <c r="H565" s="79"/>
      <c r="I565" s="79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</row>
    <row r="566" spans="2:25" ht="14.25">
      <c r="B566" s="79"/>
      <c r="C566" s="79"/>
      <c r="D566" s="79"/>
      <c r="E566" s="79"/>
      <c r="F566" s="79"/>
      <c r="G566" s="79"/>
      <c r="H566" s="79"/>
      <c r="I566" s="79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</row>
    <row r="567" spans="2:25" ht="14.25">
      <c r="B567" s="79"/>
      <c r="C567" s="79"/>
      <c r="D567" s="79"/>
      <c r="E567" s="79"/>
      <c r="F567" s="79"/>
      <c r="G567" s="79"/>
      <c r="H567" s="79"/>
      <c r="I567" s="79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</row>
    <row r="568" spans="2:25" ht="14.25">
      <c r="B568" s="79"/>
      <c r="C568" s="79"/>
      <c r="D568" s="79"/>
      <c r="E568" s="79"/>
      <c r="F568" s="79"/>
      <c r="G568" s="79"/>
      <c r="H568" s="79"/>
      <c r="I568" s="79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</row>
    <row r="569" spans="2:25" ht="14.25">
      <c r="B569" s="79"/>
      <c r="C569" s="79"/>
      <c r="D569" s="79"/>
      <c r="E569" s="79"/>
      <c r="F569" s="79"/>
      <c r="G569" s="79"/>
      <c r="H569" s="79"/>
      <c r="I569" s="79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</row>
    <row r="570" spans="2:25" ht="14.25">
      <c r="B570" s="79"/>
      <c r="C570" s="79"/>
      <c r="D570" s="79"/>
      <c r="E570" s="79"/>
      <c r="F570" s="79"/>
      <c r="G570" s="79"/>
      <c r="H570" s="79"/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</row>
    <row r="571" spans="2:25" ht="14.25">
      <c r="B571" s="79"/>
      <c r="C571" s="79"/>
      <c r="D571" s="79"/>
      <c r="E571" s="79"/>
      <c r="F571" s="79"/>
      <c r="G571" s="79"/>
      <c r="H571" s="79"/>
      <c r="I571" s="79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</row>
    <row r="572" spans="2:25" ht="14.25">
      <c r="B572" s="79"/>
      <c r="C572" s="79"/>
      <c r="D572" s="79"/>
      <c r="E572" s="79"/>
      <c r="F572" s="79"/>
      <c r="G572" s="79"/>
      <c r="H572" s="79"/>
      <c r="I572" s="79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</row>
    <row r="573" spans="2:25" ht="14.25">
      <c r="B573" s="79"/>
      <c r="C573" s="79"/>
      <c r="D573" s="79"/>
      <c r="E573" s="79"/>
      <c r="F573" s="79"/>
      <c r="G573" s="79"/>
      <c r="H573" s="79"/>
      <c r="I573" s="79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</row>
    <row r="574" spans="2:25" ht="14.25">
      <c r="B574" s="79"/>
      <c r="C574" s="79"/>
      <c r="D574" s="79"/>
      <c r="E574" s="79"/>
      <c r="F574" s="79"/>
      <c r="G574" s="79"/>
      <c r="H574" s="79"/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</row>
    <row r="575" spans="2:25" ht="14.25">
      <c r="B575" s="79"/>
      <c r="C575" s="79"/>
      <c r="D575" s="79"/>
      <c r="E575" s="79"/>
      <c r="F575" s="79"/>
      <c r="G575" s="79"/>
      <c r="H575" s="79"/>
      <c r="I575" s="79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</row>
    <row r="576" spans="2:25" ht="14.25">
      <c r="B576" s="79"/>
      <c r="C576" s="79"/>
      <c r="D576" s="79"/>
      <c r="E576" s="79"/>
      <c r="F576" s="79"/>
      <c r="G576" s="79"/>
      <c r="H576" s="79"/>
      <c r="I576" s="79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</row>
    <row r="577" spans="2:25" ht="14.25">
      <c r="B577" s="79"/>
      <c r="C577" s="79"/>
      <c r="D577" s="79"/>
      <c r="E577" s="79"/>
      <c r="F577" s="79"/>
      <c r="G577" s="79"/>
      <c r="H577" s="79"/>
      <c r="I577" s="79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</row>
    <row r="578" spans="2:25" ht="14.25">
      <c r="B578" s="79"/>
      <c r="C578" s="79"/>
      <c r="D578" s="79"/>
      <c r="E578" s="79"/>
      <c r="F578" s="79"/>
      <c r="G578" s="79"/>
      <c r="H578" s="79"/>
      <c r="I578" s="79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</row>
    <row r="579" spans="2:25" ht="14.25">
      <c r="B579" s="79"/>
      <c r="C579" s="79"/>
      <c r="D579" s="79"/>
      <c r="E579" s="79"/>
      <c r="F579" s="79"/>
      <c r="G579" s="79"/>
      <c r="H579" s="79"/>
      <c r="I579" s="79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</row>
    <row r="580" spans="2:25" ht="14.25">
      <c r="B580" s="79"/>
      <c r="C580" s="79"/>
      <c r="D580" s="79"/>
      <c r="E580" s="79"/>
      <c r="F580" s="79"/>
      <c r="G580" s="79"/>
      <c r="H580" s="79"/>
      <c r="I580" s="79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</row>
    <row r="581" spans="2:25" ht="14.25">
      <c r="B581" s="79"/>
      <c r="C581" s="79"/>
      <c r="D581" s="79"/>
      <c r="E581" s="79"/>
      <c r="F581" s="79"/>
      <c r="G581" s="79"/>
      <c r="H581" s="79"/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</row>
    <row r="582" spans="2:25" ht="14.25">
      <c r="B582" s="79"/>
      <c r="C582" s="79"/>
      <c r="D582" s="79"/>
      <c r="E582" s="79"/>
      <c r="F582" s="79"/>
      <c r="G582" s="79"/>
      <c r="H582" s="79"/>
      <c r="I582" s="79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</row>
    <row r="583" spans="2:25" ht="14.25">
      <c r="B583" s="79"/>
      <c r="C583" s="79"/>
      <c r="D583" s="79"/>
      <c r="E583" s="79"/>
      <c r="F583" s="79"/>
      <c r="G583" s="79"/>
      <c r="H583" s="79"/>
      <c r="I583" s="79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</row>
    <row r="584" spans="2:25" ht="14.25">
      <c r="B584" s="79"/>
      <c r="C584" s="79"/>
      <c r="D584" s="79"/>
      <c r="E584" s="79"/>
      <c r="F584" s="79"/>
      <c r="G584" s="79"/>
      <c r="H584" s="79"/>
      <c r="I584" s="79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</row>
    <row r="585" spans="2:25" ht="14.25">
      <c r="B585" s="79"/>
      <c r="C585" s="79"/>
      <c r="D585" s="79"/>
      <c r="E585" s="79"/>
      <c r="F585" s="79"/>
      <c r="G585" s="79"/>
      <c r="H585" s="79"/>
      <c r="I585" s="79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</row>
    <row r="586" spans="2:25" ht="14.25">
      <c r="B586" s="79"/>
      <c r="C586" s="79"/>
      <c r="D586" s="79"/>
      <c r="E586" s="79"/>
      <c r="F586" s="79"/>
      <c r="G586" s="79"/>
      <c r="H586" s="79"/>
      <c r="I586" s="79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</row>
    <row r="587" spans="2:25" ht="14.25">
      <c r="B587" s="79"/>
      <c r="C587" s="79"/>
      <c r="D587" s="79"/>
      <c r="E587" s="79"/>
      <c r="F587" s="79"/>
      <c r="G587" s="79"/>
      <c r="H587" s="79"/>
      <c r="I587" s="79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</row>
    <row r="588" spans="2:25" ht="14.25">
      <c r="B588" s="79"/>
      <c r="C588" s="79"/>
      <c r="D588" s="79"/>
      <c r="E588" s="79"/>
      <c r="F588" s="79"/>
      <c r="G588" s="79"/>
      <c r="H588" s="79"/>
      <c r="I588" s="79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</row>
    <row r="589" spans="2:25" ht="14.25">
      <c r="B589" s="79"/>
      <c r="C589" s="79"/>
      <c r="D589" s="79"/>
      <c r="E589" s="79"/>
      <c r="F589" s="79"/>
      <c r="G589" s="79"/>
      <c r="H589" s="79"/>
      <c r="I589" s="79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</row>
    <row r="590" spans="2:25" ht="14.25">
      <c r="B590" s="79"/>
      <c r="C590" s="79"/>
      <c r="D590" s="79"/>
      <c r="E590" s="79"/>
      <c r="F590" s="79"/>
      <c r="G590" s="79"/>
      <c r="H590" s="79"/>
      <c r="I590" s="79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</row>
    <row r="591" spans="2:25" ht="14.25">
      <c r="B591" s="79"/>
      <c r="C591" s="79"/>
      <c r="D591" s="79"/>
      <c r="E591" s="79"/>
      <c r="F591" s="79"/>
      <c r="G591" s="79"/>
      <c r="H591" s="79"/>
      <c r="I591" s="79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</row>
    <row r="592" spans="2:25" ht="14.25">
      <c r="B592" s="79"/>
      <c r="C592" s="79"/>
      <c r="D592" s="79"/>
      <c r="E592" s="79"/>
      <c r="F592" s="79"/>
      <c r="G592" s="79"/>
      <c r="H592" s="79"/>
      <c r="I592" s="79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</row>
    <row r="593" spans="2:25" ht="14.25">
      <c r="B593" s="79"/>
      <c r="C593" s="79"/>
      <c r="D593" s="79"/>
      <c r="E593" s="79"/>
      <c r="F593" s="79"/>
      <c r="G593" s="79"/>
      <c r="H593" s="79"/>
      <c r="I593" s="79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</row>
    <row r="594" spans="2:25" ht="14.25">
      <c r="B594" s="79"/>
      <c r="C594" s="79"/>
      <c r="D594" s="79"/>
      <c r="E594" s="79"/>
      <c r="F594" s="79"/>
      <c r="G594" s="79"/>
      <c r="H594" s="79"/>
      <c r="I594" s="79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</row>
    <row r="595" spans="2:25" ht="14.25">
      <c r="B595" s="79"/>
      <c r="C595" s="79"/>
      <c r="D595" s="79"/>
      <c r="E595" s="79"/>
      <c r="F595" s="79"/>
      <c r="G595" s="79"/>
      <c r="H595" s="79"/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</row>
    <row r="596" spans="2:25" ht="14.25">
      <c r="B596" s="79"/>
      <c r="C596" s="79"/>
      <c r="D596" s="79"/>
      <c r="E596" s="79"/>
      <c r="F596" s="79"/>
      <c r="G596" s="79"/>
      <c r="H596" s="79"/>
      <c r="I596" s="79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</row>
    <row r="597" spans="2:25" ht="14.25">
      <c r="B597" s="79"/>
      <c r="C597" s="79"/>
      <c r="D597" s="79"/>
      <c r="E597" s="79"/>
      <c r="F597" s="79"/>
      <c r="G597" s="79"/>
      <c r="H597" s="79"/>
      <c r="I597" s="79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</row>
    <row r="598" spans="2:25" ht="14.25">
      <c r="B598" s="79"/>
      <c r="C598" s="79"/>
      <c r="D598" s="79"/>
      <c r="E598" s="79"/>
      <c r="F598" s="79"/>
      <c r="G598" s="79"/>
      <c r="H598" s="79"/>
      <c r="I598" s="79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</row>
    <row r="599" spans="2:25" ht="14.25">
      <c r="B599" s="79"/>
      <c r="C599" s="79"/>
      <c r="D599" s="79"/>
      <c r="E599" s="79"/>
      <c r="F599" s="79"/>
      <c r="G599" s="79"/>
      <c r="H599" s="79"/>
      <c r="I599" s="79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</row>
    <row r="600" spans="2:25" ht="14.25">
      <c r="B600" s="79"/>
      <c r="C600" s="79"/>
      <c r="D600" s="79"/>
      <c r="E600" s="79"/>
      <c r="F600" s="79"/>
      <c r="G600" s="79"/>
      <c r="H600" s="79"/>
      <c r="I600" s="79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</row>
    <row r="601" spans="2:25" ht="14.25">
      <c r="B601" s="79"/>
      <c r="C601" s="79"/>
      <c r="D601" s="79"/>
      <c r="E601" s="79"/>
      <c r="F601" s="79"/>
      <c r="G601" s="79"/>
      <c r="H601" s="79"/>
      <c r="I601" s="79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</row>
    <row r="602" spans="2:25" ht="14.25">
      <c r="B602" s="79"/>
      <c r="C602" s="79"/>
      <c r="D602" s="79"/>
      <c r="E602" s="79"/>
      <c r="F602" s="79"/>
      <c r="G602" s="79"/>
      <c r="H602" s="79"/>
      <c r="I602" s="79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</row>
    <row r="603" spans="2:25" ht="14.25">
      <c r="B603" s="79"/>
      <c r="C603" s="79"/>
      <c r="D603" s="79"/>
      <c r="E603" s="79"/>
      <c r="F603" s="79"/>
      <c r="G603" s="79"/>
      <c r="H603" s="79"/>
      <c r="I603" s="79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</row>
    <row r="604" spans="2:25" ht="14.25">
      <c r="B604" s="79"/>
      <c r="C604" s="79"/>
      <c r="D604" s="79"/>
      <c r="E604" s="79"/>
      <c r="F604" s="79"/>
      <c r="G604" s="79"/>
      <c r="H604" s="79"/>
      <c r="I604" s="79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</row>
    <row r="605" spans="2:25" ht="14.25">
      <c r="B605" s="79"/>
      <c r="C605" s="79"/>
      <c r="D605" s="79"/>
      <c r="E605" s="79"/>
      <c r="F605" s="79"/>
      <c r="G605" s="79"/>
      <c r="H605" s="79"/>
      <c r="I605" s="79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</row>
    <row r="606" spans="2:25" ht="14.25">
      <c r="B606" s="79"/>
      <c r="C606" s="79"/>
      <c r="D606" s="79"/>
      <c r="E606" s="79"/>
      <c r="F606" s="79"/>
      <c r="G606" s="79"/>
      <c r="H606" s="79"/>
      <c r="I606" s="79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</row>
    <row r="607" spans="2:25" ht="14.25">
      <c r="B607" s="79"/>
      <c r="C607" s="79"/>
      <c r="D607" s="79"/>
      <c r="E607" s="79"/>
      <c r="F607" s="79"/>
      <c r="G607" s="79"/>
      <c r="H607" s="79"/>
      <c r="I607" s="79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</row>
    <row r="608" spans="2:25" ht="14.25">
      <c r="B608" s="79"/>
      <c r="C608" s="79"/>
      <c r="D608" s="79"/>
      <c r="E608" s="79"/>
      <c r="F608" s="79"/>
      <c r="G608" s="79"/>
      <c r="H608" s="79"/>
      <c r="I608" s="79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</row>
    <row r="609" spans="2:25" ht="14.25">
      <c r="B609" s="79"/>
      <c r="C609" s="79"/>
      <c r="D609" s="79"/>
      <c r="E609" s="79"/>
      <c r="F609" s="79"/>
      <c r="G609" s="79"/>
      <c r="H609" s="79"/>
      <c r="I609" s="79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</row>
    <row r="610" spans="2:25" ht="14.25">
      <c r="B610" s="79"/>
      <c r="C610" s="79"/>
      <c r="D610" s="79"/>
      <c r="E610" s="79"/>
      <c r="F610" s="79"/>
      <c r="G610" s="79"/>
      <c r="H610" s="79"/>
      <c r="I610" s="79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</row>
    <row r="611" spans="2:25" ht="14.25">
      <c r="B611" s="79"/>
      <c r="C611" s="79"/>
      <c r="D611" s="79"/>
      <c r="E611" s="79"/>
      <c r="F611" s="79"/>
      <c r="G611" s="79"/>
      <c r="H611" s="79"/>
      <c r="I611" s="79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</row>
    <row r="612" spans="2:25" ht="14.25">
      <c r="B612" s="79"/>
      <c r="C612" s="79"/>
      <c r="D612" s="79"/>
      <c r="E612" s="79"/>
      <c r="F612" s="79"/>
      <c r="G612" s="79"/>
      <c r="H612" s="79"/>
      <c r="I612" s="79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</row>
    <row r="613" spans="2:25" ht="14.25">
      <c r="B613" s="79"/>
      <c r="C613" s="79"/>
      <c r="D613" s="79"/>
      <c r="E613" s="79"/>
      <c r="F613" s="79"/>
      <c r="G613" s="79"/>
      <c r="H613" s="79"/>
      <c r="I613" s="79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</row>
    <row r="614" spans="2:25" ht="14.25">
      <c r="B614" s="79"/>
      <c r="C614" s="79"/>
      <c r="D614" s="79"/>
      <c r="E614" s="79"/>
      <c r="F614" s="79"/>
      <c r="G614" s="79"/>
      <c r="H614" s="79"/>
      <c r="I614" s="79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</row>
    <row r="615" spans="2:25" ht="14.25">
      <c r="B615" s="79"/>
      <c r="C615" s="79"/>
      <c r="D615" s="79"/>
      <c r="E615" s="79"/>
      <c r="F615" s="79"/>
      <c r="G615" s="79"/>
      <c r="H615" s="79"/>
      <c r="I615" s="79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</row>
    <row r="616" spans="2:25" ht="14.25">
      <c r="B616" s="79"/>
      <c r="C616" s="79"/>
      <c r="D616" s="79"/>
      <c r="E616" s="79"/>
      <c r="F616" s="79"/>
      <c r="G616" s="79"/>
      <c r="H616" s="79"/>
      <c r="I616" s="79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</row>
    <row r="617" spans="2:25" ht="14.25">
      <c r="B617" s="79"/>
      <c r="C617" s="79"/>
      <c r="D617" s="79"/>
      <c r="E617" s="79"/>
      <c r="F617" s="79"/>
      <c r="G617" s="79"/>
      <c r="H617" s="79"/>
      <c r="I617" s="79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</row>
    <row r="618" spans="2:25" ht="14.25">
      <c r="B618" s="79"/>
      <c r="C618" s="79"/>
      <c r="D618" s="79"/>
      <c r="E618" s="79"/>
      <c r="F618" s="79"/>
      <c r="G618" s="79"/>
      <c r="H618" s="79"/>
      <c r="I618" s="79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</row>
    <row r="619" spans="2:25" ht="14.25">
      <c r="B619" s="79"/>
      <c r="C619" s="79"/>
      <c r="D619" s="79"/>
      <c r="E619" s="79"/>
      <c r="F619" s="79"/>
      <c r="G619" s="79"/>
      <c r="H619" s="79"/>
      <c r="I619" s="79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</row>
    <row r="620" spans="2:25" ht="14.25">
      <c r="B620" s="79"/>
      <c r="C620" s="79"/>
      <c r="D620" s="79"/>
      <c r="E620" s="79"/>
      <c r="F620" s="79"/>
      <c r="G620" s="79"/>
      <c r="H620" s="79"/>
      <c r="I620" s="79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</row>
    <row r="621" spans="2:25" ht="14.25">
      <c r="B621" s="79"/>
      <c r="C621" s="79"/>
      <c r="D621" s="79"/>
      <c r="E621" s="79"/>
      <c r="F621" s="79"/>
      <c r="G621" s="79"/>
      <c r="H621" s="79"/>
      <c r="I621" s="79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</row>
    <row r="622" spans="2:25" ht="14.25">
      <c r="B622" s="79"/>
      <c r="C622" s="79"/>
      <c r="D622" s="79"/>
      <c r="E622" s="79"/>
      <c r="F622" s="79"/>
      <c r="G622" s="79"/>
      <c r="H622" s="79"/>
      <c r="I622" s="79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</row>
    <row r="623" spans="2:25" ht="14.25"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</row>
    <row r="624" spans="2:25" ht="14.25"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</row>
    <row r="625" spans="2:25" ht="14.25"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</row>
    <row r="626" spans="2:25" ht="14.25">
      <c r="B626" s="79"/>
      <c r="C626" s="79"/>
      <c r="D626" s="79"/>
      <c r="E626" s="79"/>
      <c r="F626" s="79"/>
      <c r="G626" s="79"/>
      <c r="H626" s="79"/>
      <c r="I626" s="79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</row>
    <row r="627" spans="2:25" ht="14.25">
      <c r="B627" s="79"/>
      <c r="C627" s="79"/>
      <c r="D627" s="79"/>
      <c r="E627" s="79"/>
      <c r="F627" s="79"/>
      <c r="G627" s="79"/>
      <c r="H627" s="79"/>
      <c r="I627" s="79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</row>
    <row r="628" spans="2:25" ht="14.25">
      <c r="B628" s="79"/>
      <c r="C628" s="79"/>
      <c r="D628" s="79"/>
      <c r="E628" s="79"/>
      <c r="F628" s="79"/>
      <c r="G628" s="79"/>
      <c r="H628" s="79"/>
      <c r="I628" s="79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</row>
    <row r="629" spans="2:25" ht="14.25">
      <c r="B629" s="79"/>
      <c r="C629" s="79"/>
      <c r="D629" s="79"/>
      <c r="E629" s="79"/>
      <c r="F629" s="79"/>
      <c r="G629" s="79"/>
      <c r="H629" s="79"/>
      <c r="I629" s="79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</row>
    <row r="630" spans="2:25" ht="14.25">
      <c r="B630" s="79"/>
      <c r="C630" s="79"/>
      <c r="D630" s="79"/>
      <c r="E630" s="79"/>
      <c r="F630" s="79"/>
      <c r="G630" s="79"/>
      <c r="H630" s="79"/>
      <c r="I630" s="79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</row>
    <row r="631" spans="2:25" ht="14.25">
      <c r="B631" s="79"/>
      <c r="C631" s="79"/>
      <c r="D631" s="79"/>
      <c r="E631" s="79"/>
      <c r="F631" s="79"/>
      <c r="G631" s="79"/>
      <c r="H631" s="79"/>
      <c r="I631" s="79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</row>
    <row r="632" spans="2:25" ht="14.25">
      <c r="B632" s="79"/>
      <c r="C632" s="79"/>
      <c r="D632" s="79"/>
      <c r="E632" s="79"/>
      <c r="F632" s="79"/>
      <c r="G632" s="79"/>
      <c r="H632" s="79"/>
      <c r="I632" s="79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</row>
    <row r="633" spans="2:25" ht="14.25">
      <c r="B633" s="79"/>
      <c r="C633" s="79"/>
      <c r="D633" s="79"/>
      <c r="E633" s="79"/>
      <c r="F633" s="79"/>
      <c r="G633" s="79"/>
      <c r="H633" s="79"/>
      <c r="I633" s="79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</row>
    <row r="634" spans="2:25" ht="14.25">
      <c r="B634" s="79"/>
      <c r="C634" s="79"/>
      <c r="D634" s="79"/>
      <c r="E634" s="79"/>
      <c r="F634" s="79"/>
      <c r="G634" s="79"/>
      <c r="H634" s="79"/>
      <c r="I634" s="79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</row>
    <row r="635" spans="2:25" ht="14.25">
      <c r="B635" s="79"/>
      <c r="C635" s="79"/>
      <c r="D635" s="79"/>
      <c r="E635" s="79"/>
      <c r="F635" s="79"/>
      <c r="G635" s="79"/>
      <c r="H635" s="79"/>
      <c r="I635" s="79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</row>
    <row r="636" spans="2:25" ht="14.25">
      <c r="B636" s="79"/>
      <c r="C636" s="79"/>
      <c r="D636" s="79"/>
      <c r="E636" s="79"/>
      <c r="F636" s="79"/>
      <c r="G636" s="79"/>
      <c r="H636" s="79"/>
      <c r="I636" s="79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</row>
    <row r="637" spans="2:25" ht="14.25">
      <c r="B637" s="79"/>
      <c r="C637" s="79"/>
      <c r="D637" s="79"/>
      <c r="E637" s="79"/>
      <c r="F637" s="79"/>
      <c r="G637" s="79"/>
      <c r="H637" s="79"/>
      <c r="I637" s="79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</row>
    <row r="638" spans="2:25" ht="14.25">
      <c r="B638" s="79"/>
      <c r="C638" s="79"/>
      <c r="D638" s="79"/>
      <c r="E638" s="79"/>
      <c r="F638" s="79"/>
      <c r="G638" s="79"/>
      <c r="H638" s="79"/>
      <c r="I638" s="79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</row>
    <row r="639" spans="2:25" ht="14.25">
      <c r="B639" s="79"/>
      <c r="C639" s="79"/>
      <c r="D639" s="79"/>
      <c r="E639" s="79"/>
      <c r="F639" s="79"/>
      <c r="G639" s="79"/>
      <c r="H639" s="79"/>
      <c r="I639" s="79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</row>
    <row r="640" spans="2:25" ht="14.25">
      <c r="B640" s="79"/>
      <c r="C640" s="79"/>
      <c r="D640" s="79"/>
      <c r="E640" s="79"/>
      <c r="F640" s="79"/>
      <c r="G640" s="79"/>
      <c r="H640" s="79"/>
      <c r="I640" s="79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</row>
    <row r="641" spans="2:25" ht="14.25">
      <c r="B641" s="79"/>
      <c r="C641" s="79"/>
      <c r="D641" s="79"/>
      <c r="E641" s="79"/>
      <c r="F641" s="79"/>
      <c r="G641" s="79"/>
      <c r="H641" s="79"/>
      <c r="I641" s="79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</row>
    <row r="642" spans="2:25" ht="14.25">
      <c r="B642" s="79"/>
      <c r="C642" s="79"/>
      <c r="D642" s="79"/>
      <c r="E642" s="79"/>
      <c r="F642" s="79"/>
      <c r="G642" s="79"/>
      <c r="H642" s="79"/>
      <c r="I642" s="79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</row>
    <row r="643" spans="2:25" ht="14.25">
      <c r="B643" s="79"/>
      <c r="C643" s="79"/>
      <c r="D643" s="79"/>
      <c r="E643" s="79"/>
      <c r="F643" s="79"/>
      <c r="G643" s="79"/>
      <c r="H643" s="79"/>
      <c r="I643" s="79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</row>
    <row r="644" spans="2:25" ht="14.25">
      <c r="B644" s="79"/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</row>
    <row r="645" spans="2:25" ht="14.25">
      <c r="B645" s="79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</row>
    <row r="646" spans="2:25" ht="14.25">
      <c r="B646" s="79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</row>
    <row r="647" spans="2:25" ht="14.25">
      <c r="B647" s="79"/>
      <c r="C647" s="79"/>
      <c r="D647" s="79"/>
      <c r="E647" s="79"/>
      <c r="F647" s="79"/>
      <c r="G647" s="79"/>
      <c r="H647" s="79"/>
      <c r="I647" s="79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</row>
    <row r="648" spans="2:25" ht="14.25"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</row>
    <row r="649" spans="2:25" ht="14.25"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</row>
    <row r="650" spans="2:25" ht="14.25"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</row>
    <row r="651" spans="2:25" ht="14.25">
      <c r="B651" s="79"/>
      <c r="C651" s="79"/>
      <c r="D651" s="79"/>
      <c r="E651" s="79"/>
      <c r="F651" s="79"/>
      <c r="G651" s="79"/>
      <c r="H651" s="79"/>
      <c r="I651" s="79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</row>
    <row r="652" spans="2:25" ht="14.25">
      <c r="B652" s="79"/>
      <c r="C652" s="79"/>
      <c r="D652" s="79"/>
      <c r="E652" s="79"/>
      <c r="F652" s="79"/>
      <c r="G652" s="79"/>
      <c r="H652" s="79"/>
      <c r="I652" s="79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</row>
    <row r="653" spans="2:25" ht="14.25">
      <c r="B653" s="79"/>
      <c r="C653" s="79"/>
      <c r="D653" s="79"/>
      <c r="E653" s="79"/>
      <c r="F653" s="79"/>
      <c r="G653" s="79"/>
      <c r="H653" s="79"/>
      <c r="I653" s="79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</row>
    <row r="654" spans="2:25" ht="14.25">
      <c r="B654" s="79"/>
      <c r="C654" s="79"/>
      <c r="D654" s="79"/>
      <c r="E654" s="79"/>
      <c r="F654" s="79"/>
      <c r="G654" s="79"/>
      <c r="H654" s="79"/>
      <c r="I654" s="79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</row>
    <row r="655" spans="2:25" ht="14.25">
      <c r="B655" s="79"/>
      <c r="C655" s="79"/>
      <c r="D655" s="79"/>
      <c r="E655" s="79"/>
      <c r="F655" s="79"/>
      <c r="G655" s="79"/>
      <c r="H655" s="79"/>
      <c r="I655" s="79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</row>
    <row r="656" spans="2:25" ht="14.25">
      <c r="B656" s="79"/>
      <c r="C656" s="79"/>
      <c r="D656" s="79"/>
      <c r="E656" s="79"/>
      <c r="F656" s="79"/>
      <c r="G656" s="79"/>
      <c r="H656" s="79"/>
      <c r="I656" s="79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</row>
    <row r="657" spans="2:25" ht="14.25">
      <c r="B657" s="79"/>
      <c r="C657" s="79"/>
      <c r="D657" s="79"/>
      <c r="E657" s="79"/>
      <c r="F657" s="79"/>
      <c r="G657" s="79"/>
      <c r="H657" s="79"/>
      <c r="I657" s="79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</row>
    <row r="658" spans="2:25" ht="14.25">
      <c r="B658" s="79"/>
      <c r="C658" s="79"/>
      <c r="D658" s="79"/>
      <c r="E658" s="79"/>
      <c r="F658" s="79"/>
      <c r="G658" s="79"/>
      <c r="H658" s="79"/>
      <c r="I658" s="79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</row>
    <row r="659" spans="2:25" ht="14.25">
      <c r="B659" s="79"/>
      <c r="C659" s="79"/>
      <c r="D659" s="79"/>
      <c r="E659" s="79"/>
      <c r="F659" s="79"/>
      <c r="G659" s="79"/>
      <c r="H659" s="79"/>
      <c r="I659" s="79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</row>
    <row r="660" spans="2:25" ht="14.25">
      <c r="B660" s="79"/>
      <c r="C660" s="79"/>
      <c r="D660" s="79"/>
      <c r="E660" s="79"/>
      <c r="F660" s="79"/>
      <c r="G660" s="79"/>
      <c r="H660" s="79"/>
      <c r="I660" s="79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</row>
    <row r="661" spans="2:25" ht="14.25">
      <c r="B661" s="79"/>
      <c r="C661" s="79"/>
      <c r="D661" s="79"/>
      <c r="E661" s="79"/>
      <c r="F661" s="79"/>
      <c r="G661" s="79"/>
      <c r="H661" s="79"/>
      <c r="I661" s="79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</row>
    <row r="662" spans="2:25" ht="14.25">
      <c r="B662" s="79"/>
      <c r="C662" s="79"/>
      <c r="D662" s="79"/>
      <c r="E662" s="79"/>
      <c r="F662" s="79"/>
      <c r="G662" s="79"/>
      <c r="H662" s="79"/>
      <c r="I662" s="79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</row>
    <row r="663" spans="2:25" ht="14.25">
      <c r="B663" s="79"/>
      <c r="C663" s="79"/>
      <c r="D663" s="79"/>
      <c r="E663" s="79"/>
      <c r="F663" s="79"/>
      <c r="G663" s="79"/>
      <c r="H663" s="79"/>
      <c r="I663" s="79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</row>
    <row r="664" spans="2:25" ht="14.25">
      <c r="B664" s="79"/>
      <c r="C664" s="79"/>
      <c r="D664" s="79"/>
      <c r="E664" s="79"/>
      <c r="F664" s="79"/>
      <c r="G664" s="79"/>
      <c r="H664" s="79"/>
      <c r="I664" s="79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</row>
    <row r="665" spans="2:25" ht="14.25">
      <c r="B665" s="79"/>
      <c r="C665" s="79"/>
      <c r="D665" s="79"/>
      <c r="E665" s="79"/>
      <c r="F665" s="79"/>
      <c r="G665" s="79"/>
      <c r="H665" s="79"/>
      <c r="I665" s="79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</row>
    <row r="666" spans="2:25" ht="14.25">
      <c r="B666" s="79"/>
      <c r="C666" s="79"/>
      <c r="D666" s="79"/>
      <c r="E666" s="79"/>
      <c r="F666" s="79"/>
      <c r="G666" s="79"/>
      <c r="H666" s="79"/>
      <c r="I666" s="79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</row>
    <row r="667" spans="2:25" ht="14.25">
      <c r="B667" s="79"/>
      <c r="C667" s="79"/>
      <c r="D667" s="79"/>
      <c r="E667" s="79"/>
      <c r="F667" s="79"/>
      <c r="G667" s="79"/>
      <c r="H667" s="79"/>
      <c r="I667" s="79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</row>
    <row r="668" spans="2:25" ht="14.25">
      <c r="B668" s="79"/>
      <c r="C668" s="79"/>
      <c r="D668" s="79"/>
      <c r="E668" s="79"/>
      <c r="F668" s="79"/>
      <c r="G668" s="79"/>
      <c r="H668" s="79"/>
      <c r="I668" s="79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</row>
    <row r="669" spans="2:25" ht="14.25">
      <c r="B669" s="79"/>
      <c r="C669" s="79"/>
      <c r="D669" s="79"/>
      <c r="E669" s="79"/>
      <c r="F669" s="79"/>
      <c r="G669" s="79"/>
      <c r="H669" s="79"/>
      <c r="I669" s="79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</row>
    <row r="670" spans="2:25" ht="14.25"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</row>
    <row r="671" spans="2:25" ht="14.25"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</row>
    <row r="672" spans="2:25" ht="14.25"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</row>
    <row r="673" spans="2:25" ht="14.25"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</row>
    <row r="674" spans="2:25" ht="14.25"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</row>
    <row r="675" spans="2:25" ht="14.25"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</row>
    <row r="676" spans="2:25" ht="14.25"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</row>
    <row r="677" spans="2:25" ht="14.25">
      <c r="B677" s="79"/>
      <c r="C677" s="79"/>
      <c r="D677" s="79"/>
      <c r="E677" s="79"/>
      <c r="F677" s="79"/>
      <c r="G677" s="79"/>
      <c r="H677" s="79"/>
      <c r="I677" s="79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</row>
    <row r="678" spans="2:25" ht="14.25"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</row>
    <row r="679" spans="2:25" ht="14.25"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</row>
    <row r="680" spans="2:25" ht="14.25"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</row>
    <row r="681" spans="2:25" ht="14.25"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</row>
    <row r="682" spans="2:25" ht="14.25"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</row>
    <row r="683" spans="2:25" ht="14.25"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</row>
    <row r="684" spans="2:25" ht="14.25"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</row>
    <row r="685" spans="2:25" ht="14.25">
      <c r="B685" s="79"/>
      <c r="C685" s="79"/>
      <c r="D685" s="79"/>
      <c r="E685" s="79"/>
      <c r="F685" s="79"/>
      <c r="G685" s="79"/>
      <c r="H685" s="79"/>
      <c r="I685" s="79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</row>
    <row r="686" spans="2:25" ht="14.25"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</row>
    <row r="687" spans="2:25" ht="14.25"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</row>
    <row r="688" spans="2:25" ht="14.25"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</row>
    <row r="689" spans="2:25" ht="14.25"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</row>
    <row r="690" spans="2:25" ht="14.25"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</row>
    <row r="691" spans="2:25" ht="14.25"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</row>
    <row r="692" spans="2:25" ht="14.25"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</row>
    <row r="693" spans="2:25" ht="14.25">
      <c r="B693" s="79"/>
      <c r="C693" s="79"/>
      <c r="D693" s="79"/>
      <c r="E693" s="79"/>
      <c r="F693" s="79"/>
      <c r="G693" s="79"/>
      <c r="H693" s="79"/>
      <c r="I693" s="79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</row>
    <row r="694" spans="2:25" ht="14.25">
      <c r="B694" s="79"/>
      <c r="C694" s="79"/>
      <c r="D694" s="79"/>
      <c r="E694" s="79"/>
      <c r="F694" s="79"/>
      <c r="G694" s="79"/>
      <c r="H694" s="79"/>
      <c r="I694" s="79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</row>
    <row r="695" spans="2:25" ht="14.25">
      <c r="B695" s="79"/>
      <c r="C695" s="79"/>
      <c r="D695" s="79"/>
      <c r="E695" s="79"/>
      <c r="F695" s="79"/>
      <c r="G695" s="79"/>
      <c r="H695" s="79"/>
      <c r="I695" s="79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</row>
    <row r="696" spans="2:25" ht="14.25">
      <c r="B696" s="79"/>
      <c r="C696" s="79"/>
      <c r="D696" s="79"/>
      <c r="E696" s="79"/>
      <c r="F696" s="79"/>
      <c r="G696" s="79"/>
      <c r="H696" s="79"/>
      <c r="I696" s="79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</row>
    <row r="697" spans="2:25" ht="14.25">
      <c r="B697" s="79"/>
      <c r="C697" s="79"/>
      <c r="D697" s="79"/>
      <c r="E697" s="79"/>
      <c r="F697" s="79"/>
      <c r="G697" s="79"/>
      <c r="H697" s="79"/>
      <c r="I697" s="79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</row>
    <row r="698" spans="2:25" ht="14.25">
      <c r="B698" s="79"/>
      <c r="C698" s="79"/>
      <c r="D698" s="79"/>
      <c r="E698" s="79"/>
      <c r="F698" s="79"/>
      <c r="G698" s="79"/>
      <c r="H698" s="79"/>
      <c r="I698" s="79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</row>
    <row r="699" spans="2:25" ht="14.25">
      <c r="B699" s="79"/>
      <c r="C699" s="79"/>
      <c r="D699" s="79"/>
      <c r="E699" s="79"/>
      <c r="F699" s="79"/>
      <c r="G699" s="79"/>
      <c r="H699" s="79"/>
      <c r="I699" s="79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</row>
    <row r="700" spans="2:25" ht="14.25">
      <c r="B700" s="79"/>
      <c r="C700" s="79"/>
      <c r="D700" s="79"/>
      <c r="E700" s="79"/>
      <c r="F700" s="79"/>
      <c r="G700" s="79"/>
      <c r="H700" s="79"/>
      <c r="I700" s="79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</row>
    <row r="701" spans="2:25" ht="14.25">
      <c r="B701" s="79"/>
      <c r="C701" s="79"/>
      <c r="D701" s="79"/>
      <c r="E701" s="79"/>
      <c r="F701" s="79"/>
      <c r="G701" s="79"/>
      <c r="H701" s="79"/>
      <c r="I701" s="79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</row>
    <row r="702" spans="2:25" ht="14.25">
      <c r="B702" s="79"/>
      <c r="C702" s="79"/>
      <c r="D702" s="79"/>
      <c r="E702" s="79"/>
      <c r="F702" s="79"/>
      <c r="G702" s="79"/>
      <c r="H702" s="79"/>
      <c r="I702" s="79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</row>
    <row r="703" spans="2:25" ht="14.25">
      <c r="B703" s="79"/>
      <c r="C703" s="79"/>
      <c r="D703" s="79"/>
      <c r="E703" s="79"/>
      <c r="F703" s="79"/>
      <c r="G703" s="79"/>
      <c r="H703" s="79"/>
      <c r="I703" s="79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</row>
    <row r="704" spans="2:25" ht="14.25">
      <c r="B704" s="79"/>
      <c r="C704" s="79"/>
      <c r="D704" s="79"/>
      <c r="E704" s="79"/>
      <c r="F704" s="79"/>
      <c r="G704" s="79"/>
      <c r="H704" s="79"/>
      <c r="I704" s="79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</row>
    <row r="705" spans="2:25" ht="14.25">
      <c r="B705" s="79"/>
      <c r="C705" s="79"/>
      <c r="D705" s="79"/>
      <c r="E705" s="79"/>
      <c r="F705" s="79"/>
      <c r="G705" s="79"/>
      <c r="H705" s="79"/>
      <c r="I705" s="79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</row>
    <row r="706" spans="2:25" ht="14.25">
      <c r="B706" s="79"/>
      <c r="C706" s="79"/>
      <c r="D706" s="79"/>
      <c r="E706" s="79"/>
      <c r="F706" s="79"/>
      <c r="G706" s="79"/>
      <c r="H706" s="79"/>
      <c r="I706" s="79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</row>
    <row r="707" spans="2:25" ht="14.25">
      <c r="B707" s="79"/>
      <c r="C707" s="79"/>
      <c r="D707" s="79"/>
      <c r="E707" s="79"/>
      <c r="F707" s="79"/>
      <c r="G707" s="79"/>
      <c r="H707" s="79"/>
      <c r="I707" s="79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</row>
    <row r="708" spans="2:25" ht="14.25">
      <c r="B708" s="79"/>
      <c r="C708" s="79"/>
      <c r="D708" s="79"/>
      <c r="E708" s="79"/>
      <c r="F708" s="79"/>
      <c r="G708" s="79"/>
      <c r="H708" s="79"/>
      <c r="I708" s="79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</row>
    <row r="709" spans="2:25" ht="14.25">
      <c r="B709" s="79"/>
      <c r="C709" s="79"/>
      <c r="D709" s="79"/>
      <c r="E709" s="79"/>
      <c r="F709" s="79"/>
      <c r="G709" s="79"/>
      <c r="H709" s="79"/>
      <c r="I709" s="79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</row>
    <row r="710" spans="2:25" ht="14.25">
      <c r="B710" s="79"/>
      <c r="C710" s="79"/>
      <c r="D710" s="79"/>
      <c r="E710" s="79"/>
      <c r="F710" s="79"/>
      <c r="G710" s="79"/>
      <c r="H710" s="79"/>
      <c r="I710" s="79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</row>
    <row r="711" spans="2:25" ht="14.25">
      <c r="B711" s="79"/>
      <c r="C711" s="79"/>
      <c r="D711" s="79"/>
      <c r="E711" s="79"/>
      <c r="F711" s="79"/>
      <c r="G711" s="79"/>
      <c r="H711" s="79"/>
      <c r="I711" s="79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</row>
    <row r="712" spans="2:25" ht="14.25">
      <c r="B712" s="79"/>
      <c r="C712" s="79"/>
      <c r="D712" s="79"/>
      <c r="E712" s="79"/>
      <c r="F712" s="79"/>
      <c r="G712" s="79"/>
      <c r="H712" s="79"/>
      <c r="I712" s="79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</row>
    <row r="713" spans="2:25" ht="14.25">
      <c r="B713" s="79"/>
      <c r="C713" s="79"/>
      <c r="D713" s="79"/>
      <c r="E713" s="79"/>
      <c r="F713" s="79"/>
      <c r="G713" s="79"/>
      <c r="H713" s="79"/>
      <c r="I713" s="79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</row>
    <row r="714" spans="2:25" ht="14.25">
      <c r="B714" s="79"/>
      <c r="C714" s="79"/>
      <c r="D714" s="79"/>
      <c r="E714" s="79"/>
      <c r="F714" s="79"/>
      <c r="G714" s="79"/>
      <c r="H714" s="79"/>
      <c r="I714" s="79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</row>
    <row r="715" spans="2:25" ht="14.25">
      <c r="B715" s="79"/>
      <c r="C715" s="79"/>
      <c r="D715" s="79"/>
      <c r="E715" s="79"/>
      <c r="F715" s="79"/>
      <c r="G715" s="79"/>
      <c r="H715" s="79"/>
      <c r="I715" s="79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</row>
    <row r="716" spans="2:25" ht="14.25">
      <c r="B716" s="79"/>
      <c r="C716" s="79"/>
      <c r="D716" s="79"/>
      <c r="E716" s="79"/>
      <c r="F716" s="79"/>
      <c r="G716" s="79"/>
      <c r="H716" s="79"/>
      <c r="I716" s="79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</row>
    <row r="717" spans="2:25" ht="14.25">
      <c r="B717" s="79"/>
      <c r="C717" s="79"/>
      <c r="D717" s="79"/>
      <c r="E717" s="79"/>
      <c r="F717" s="79"/>
      <c r="G717" s="79"/>
      <c r="H717" s="79"/>
      <c r="I717" s="79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</row>
    <row r="718" spans="2:25" ht="14.25">
      <c r="B718" s="79"/>
      <c r="C718" s="79"/>
      <c r="D718" s="79"/>
      <c r="E718" s="79"/>
      <c r="F718" s="79"/>
      <c r="G718" s="79"/>
      <c r="H718" s="79"/>
      <c r="I718" s="79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</row>
    <row r="719" spans="2:25" ht="14.25"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</row>
    <row r="720" spans="2:25" ht="14.25">
      <c r="B720" s="79"/>
      <c r="C720" s="79"/>
      <c r="D720" s="79"/>
      <c r="E720" s="79"/>
      <c r="F720" s="79"/>
      <c r="G720" s="79"/>
      <c r="H720" s="79"/>
      <c r="I720" s="79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</row>
    <row r="721" spans="2:25" ht="14.25">
      <c r="B721" s="79"/>
      <c r="C721" s="79"/>
      <c r="D721" s="79"/>
      <c r="E721" s="79"/>
      <c r="F721" s="79"/>
      <c r="G721" s="79"/>
      <c r="H721" s="79"/>
      <c r="I721" s="79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</row>
    <row r="722" spans="2:25" ht="14.25">
      <c r="B722" s="79"/>
      <c r="C722" s="79"/>
      <c r="D722" s="79"/>
      <c r="E722" s="79"/>
      <c r="F722" s="79"/>
      <c r="G722" s="79"/>
      <c r="H722" s="79"/>
      <c r="I722" s="79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</row>
    <row r="723" spans="2:25" ht="14.25">
      <c r="B723" s="79"/>
      <c r="C723" s="79"/>
      <c r="D723" s="79"/>
      <c r="E723" s="79"/>
      <c r="F723" s="79"/>
      <c r="G723" s="79"/>
      <c r="H723" s="79"/>
      <c r="I723" s="79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</row>
    <row r="724" spans="2:25" ht="14.25">
      <c r="B724" s="79"/>
      <c r="C724" s="79"/>
      <c r="D724" s="79"/>
      <c r="E724" s="79"/>
      <c r="F724" s="79"/>
      <c r="G724" s="79"/>
      <c r="H724" s="79"/>
      <c r="I724" s="79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</row>
    <row r="725" spans="2:25" ht="14.25">
      <c r="B725" s="79"/>
      <c r="C725" s="79"/>
      <c r="D725" s="79"/>
      <c r="E725" s="79"/>
      <c r="F725" s="79"/>
      <c r="G725" s="79"/>
      <c r="H725" s="79"/>
      <c r="I725" s="79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</row>
    <row r="726" spans="2:25" ht="14.25">
      <c r="B726" s="79"/>
      <c r="C726" s="79"/>
      <c r="D726" s="79"/>
      <c r="E726" s="79"/>
      <c r="F726" s="79"/>
      <c r="G726" s="79"/>
      <c r="H726" s="79"/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</row>
    <row r="727" spans="2:25" ht="14.25">
      <c r="B727" s="79"/>
      <c r="C727" s="79"/>
      <c r="D727" s="79"/>
      <c r="E727" s="79"/>
      <c r="F727" s="79"/>
      <c r="G727" s="79"/>
      <c r="H727" s="79"/>
      <c r="I727" s="79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</row>
    <row r="728" spans="2:25" ht="14.25">
      <c r="B728" s="79"/>
      <c r="C728" s="79"/>
      <c r="D728" s="79"/>
      <c r="E728" s="79"/>
      <c r="F728" s="79"/>
      <c r="G728" s="79"/>
      <c r="H728" s="79"/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</row>
    <row r="729" spans="2:25" ht="14.25">
      <c r="B729" s="79"/>
      <c r="C729" s="79"/>
      <c r="D729" s="79"/>
      <c r="E729" s="79"/>
      <c r="F729" s="79"/>
      <c r="G729" s="79"/>
      <c r="H729" s="79"/>
      <c r="I729" s="79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</row>
    <row r="730" spans="2:25" ht="14.25">
      <c r="B730" s="79"/>
      <c r="C730" s="79"/>
      <c r="D730" s="79"/>
      <c r="E730" s="79"/>
      <c r="F730" s="79"/>
      <c r="G730" s="79"/>
      <c r="H730" s="79"/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</row>
    <row r="731" spans="2:25" ht="14.25">
      <c r="B731" s="79"/>
      <c r="C731" s="79"/>
      <c r="D731" s="79"/>
      <c r="E731" s="79"/>
      <c r="F731" s="79"/>
      <c r="G731" s="79"/>
      <c r="H731" s="79"/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</row>
    <row r="732" spans="2:25" ht="14.25">
      <c r="B732" s="79"/>
      <c r="C732" s="79"/>
      <c r="D732" s="79"/>
      <c r="E732" s="79"/>
      <c r="F732" s="79"/>
      <c r="G732" s="79"/>
      <c r="H732" s="79"/>
      <c r="I732" s="79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</row>
    <row r="733" spans="2:25" ht="14.25">
      <c r="B733" s="79"/>
      <c r="C733" s="79"/>
      <c r="D733" s="79"/>
      <c r="E733" s="79"/>
      <c r="F733" s="79"/>
      <c r="G733" s="79"/>
      <c r="H733" s="79"/>
      <c r="I733" s="79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</row>
    <row r="734" spans="2:25" ht="14.25">
      <c r="B734" s="79"/>
      <c r="C734" s="79"/>
      <c r="D734" s="79"/>
      <c r="E734" s="79"/>
      <c r="F734" s="79"/>
      <c r="G734" s="79"/>
      <c r="H734" s="79"/>
      <c r="I734" s="79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</row>
    <row r="735" spans="2:25" ht="14.25">
      <c r="B735" s="79"/>
      <c r="C735" s="79"/>
      <c r="D735" s="79"/>
      <c r="E735" s="79"/>
      <c r="F735" s="79"/>
      <c r="G735" s="79"/>
      <c r="H735" s="79"/>
      <c r="I735" s="79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</row>
    <row r="736" spans="2:25" ht="14.25">
      <c r="B736" s="79"/>
      <c r="C736" s="79"/>
      <c r="D736" s="79"/>
      <c r="E736" s="79"/>
      <c r="F736" s="79"/>
      <c r="G736" s="79"/>
      <c r="H736" s="79"/>
      <c r="I736" s="79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</row>
    <row r="737" spans="2:25" ht="14.25">
      <c r="B737" s="79"/>
      <c r="C737" s="79"/>
      <c r="D737" s="79"/>
      <c r="E737" s="79"/>
      <c r="F737" s="79"/>
      <c r="G737" s="79"/>
      <c r="H737" s="79"/>
      <c r="I737" s="79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</row>
    <row r="738" spans="2:25" ht="14.25">
      <c r="B738" s="79"/>
      <c r="C738" s="79"/>
      <c r="D738" s="79"/>
      <c r="E738" s="79"/>
      <c r="F738" s="79"/>
      <c r="G738" s="79"/>
      <c r="H738" s="79"/>
      <c r="I738" s="79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</row>
    <row r="739" spans="2:25" ht="14.25">
      <c r="B739" s="79"/>
      <c r="C739" s="79"/>
      <c r="D739" s="79"/>
      <c r="E739" s="79"/>
      <c r="F739" s="79"/>
      <c r="G739" s="79"/>
      <c r="H739" s="79"/>
      <c r="I739" s="79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</row>
    <row r="740" spans="2:25" ht="14.25">
      <c r="B740" s="79"/>
      <c r="C740" s="79"/>
      <c r="D740" s="79"/>
      <c r="E740" s="79"/>
      <c r="F740" s="79"/>
      <c r="G740" s="79"/>
      <c r="H740" s="79"/>
      <c r="I740" s="79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</row>
    <row r="741" spans="2:25" ht="14.25">
      <c r="B741" s="79"/>
      <c r="C741" s="79"/>
      <c r="D741" s="79"/>
      <c r="E741" s="79"/>
      <c r="F741" s="79"/>
      <c r="G741" s="79"/>
      <c r="H741" s="79"/>
      <c r="I741" s="79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</row>
    <row r="742" spans="2:25" ht="14.25">
      <c r="B742" s="79"/>
      <c r="C742" s="79"/>
      <c r="D742" s="79"/>
      <c r="E742" s="79"/>
      <c r="F742" s="79"/>
      <c r="G742" s="79"/>
      <c r="H742" s="79"/>
      <c r="I742" s="79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</row>
    <row r="743" spans="2:25" ht="14.25">
      <c r="B743" s="79"/>
      <c r="C743" s="79"/>
      <c r="D743" s="79"/>
      <c r="E743" s="79"/>
      <c r="F743" s="79"/>
      <c r="G743" s="79"/>
      <c r="H743" s="79"/>
      <c r="I743" s="79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</row>
    <row r="744" spans="2:25" ht="14.25">
      <c r="B744" s="79"/>
      <c r="C744" s="79"/>
      <c r="D744" s="79"/>
      <c r="E744" s="79"/>
      <c r="F744" s="79"/>
      <c r="G744" s="79"/>
      <c r="H744" s="79"/>
      <c r="I744" s="79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</row>
    <row r="745" spans="2:25" ht="14.25">
      <c r="B745" s="79"/>
      <c r="C745" s="79"/>
      <c r="D745" s="79"/>
      <c r="E745" s="79"/>
      <c r="F745" s="79"/>
      <c r="G745" s="79"/>
      <c r="H745" s="79"/>
      <c r="I745" s="79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</row>
    <row r="746" spans="2:25" ht="14.25">
      <c r="B746" s="79"/>
      <c r="C746" s="79"/>
      <c r="D746" s="79"/>
      <c r="E746" s="79"/>
      <c r="F746" s="79"/>
      <c r="G746" s="79"/>
      <c r="H746" s="79"/>
      <c r="I746" s="79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</row>
    <row r="747" spans="2:25" ht="14.25">
      <c r="B747" s="79"/>
      <c r="C747" s="79"/>
      <c r="D747" s="79"/>
      <c r="E747" s="79"/>
      <c r="F747" s="79"/>
      <c r="G747" s="79"/>
      <c r="H747" s="79"/>
      <c r="I747" s="79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</row>
    <row r="748" spans="2:25" ht="14.25">
      <c r="B748" s="79"/>
      <c r="C748" s="79"/>
      <c r="D748" s="79"/>
      <c r="E748" s="79"/>
      <c r="F748" s="79"/>
      <c r="G748" s="79"/>
      <c r="H748" s="79"/>
      <c r="I748" s="79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</row>
    <row r="749" spans="2:25" ht="14.25">
      <c r="B749" s="79"/>
      <c r="C749" s="79"/>
      <c r="D749" s="79"/>
      <c r="E749" s="79"/>
      <c r="F749" s="79"/>
      <c r="G749" s="79"/>
      <c r="H749" s="79"/>
      <c r="I749" s="79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</row>
    <row r="750" spans="2:25" ht="14.25">
      <c r="B750" s="79"/>
      <c r="C750" s="79"/>
      <c r="D750" s="79"/>
      <c r="E750" s="79"/>
      <c r="F750" s="79"/>
      <c r="G750" s="79"/>
      <c r="H750" s="79"/>
      <c r="I750" s="79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</row>
    <row r="751" spans="2:25" ht="14.25">
      <c r="B751" s="79"/>
      <c r="C751" s="79"/>
      <c r="D751" s="79"/>
      <c r="E751" s="79"/>
      <c r="F751" s="79"/>
      <c r="G751" s="79"/>
      <c r="H751" s="79"/>
      <c r="I751" s="79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</row>
    <row r="752" spans="2:25" ht="14.25">
      <c r="B752" s="79"/>
      <c r="C752" s="79"/>
      <c r="D752" s="79"/>
      <c r="E752" s="79"/>
      <c r="F752" s="79"/>
      <c r="G752" s="79"/>
      <c r="H752" s="79"/>
      <c r="I752" s="79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</row>
    <row r="753" spans="2:25" ht="14.25">
      <c r="B753" s="79"/>
      <c r="C753" s="79"/>
      <c r="D753" s="79"/>
      <c r="E753" s="79"/>
      <c r="F753" s="79"/>
      <c r="G753" s="79"/>
      <c r="H753" s="79"/>
      <c r="I753" s="79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</row>
    <row r="754" spans="2:25" ht="14.25">
      <c r="B754" s="79"/>
      <c r="C754" s="79"/>
      <c r="D754" s="79"/>
      <c r="E754" s="79"/>
      <c r="F754" s="79"/>
      <c r="G754" s="79"/>
      <c r="H754" s="79"/>
      <c r="I754" s="79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</row>
    <row r="755" spans="2:25" ht="14.25">
      <c r="B755" s="79"/>
      <c r="C755" s="79"/>
      <c r="D755" s="79"/>
      <c r="E755" s="79"/>
      <c r="F755" s="79"/>
      <c r="G755" s="79"/>
      <c r="H755" s="79"/>
      <c r="I755" s="79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</row>
    <row r="756" spans="2:25" ht="14.25">
      <c r="B756" s="79"/>
      <c r="C756" s="79"/>
      <c r="D756" s="79"/>
      <c r="E756" s="79"/>
      <c r="F756" s="79"/>
      <c r="G756" s="79"/>
      <c r="H756" s="79"/>
      <c r="I756" s="79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</row>
    <row r="757" spans="2:25" ht="14.25">
      <c r="B757" s="79"/>
      <c r="C757" s="79"/>
      <c r="D757" s="79"/>
      <c r="E757" s="79"/>
      <c r="F757" s="79"/>
      <c r="G757" s="79"/>
      <c r="H757" s="79"/>
      <c r="I757" s="79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</row>
    <row r="758" spans="2:25" ht="14.25">
      <c r="B758" s="79"/>
      <c r="C758" s="79"/>
      <c r="D758" s="79"/>
      <c r="E758" s="79"/>
      <c r="F758" s="79"/>
      <c r="G758" s="79"/>
      <c r="H758" s="79"/>
      <c r="I758" s="79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</row>
    <row r="759" spans="2:25" ht="14.25">
      <c r="B759" s="79"/>
      <c r="C759" s="79"/>
      <c r="D759" s="79"/>
      <c r="E759" s="79"/>
      <c r="F759" s="79"/>
      <c r="G759" s="79"/>
      <c r="H759" s="79"/>
      <c r="I759" s="79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</row>
    <row r="760" spans="2:25" ht="14.25">
      <c r="B760" s="79"/>
      <c r="C760" s="79"/>
      <c r="D760" s="79"/>
      <c r="E760" s="79"/>
      <c r="F760" s="79"/>
      <c r="G760" s="79"/>
      <c r="H760" s="79"/>
      <c r="I760" s="79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</row>
    <row r="761" spans="2:25" ht="14.25">
      <c r="B761" s="79"/>
      <c r="C761" s="79"/>
      <c r="D761" s="79"/>
      <c r="E761" s="79"/>
      <c r="F761" s="79"/>
      <c r="G761" s="79"/>
      <c r="H761" s="79"/>
      <c r="I761" s="79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</row>
    <row r="762" spans="2:25" ht="14.25">
      <c r="B762" s="79"/>
      <c r="C762" s="79"/>
      <c r="D762" s="79"/>
      <c r="E762" s="79"/>
      <c r="F762" s="79"/>
      <c r="G762" s="79"/>
      <c r="H762" s="79"/>
      <c r="I762" s="79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</row>
    <row r="763" spans="2:25" ht="14.25">
      <c r="B763" s="79"/>
      <c r="C763" s="79"/>
      <c r="D763" s="79"/>
      <c r="E763" s="79"/>
      <c r="F763" s="79"/>
      <c r="G763" s="79"/>
      <c r="H763" s="79"/>
      <c r="I763" s="79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</row>
    <row r="764" spans="2:25" ht="14.25">
      <c r="B764" s="79"/>
      <c r="C764" s="79"/>
      <c r="D764" s="79"/>
      <c r="E764" s="79"/>
      <c r="F764" s="79"/>
      <c r="G764" s="79"/>
      <c r="H764" s="79"/>
      <c r="I764" s="79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</row>
    <row r="765" spans="2:25" ht="14.25">
      <c r="B765" s="79"/>
      <c r="C765" s="79"/>
      <c r="D765" s="79"/>
      <c r="E765" s="79"/>
      <c r="F765" s="79"/>
      <c r="G765" s="79"/>
      <c r="H765" s="79"/>
      <c r="I765" s="79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</row>
    <row r="766" spans="2:25" ht="14.25">
      <c r="B766" s="79"/>
      <c r="C766" s="79"/>
      <c r="D766" s="79"/>
      <c r="E766" s="79"/>
      <c r="F766" s="79"/>
      <c r="G766" s="79"/>
      <c r="H766" s="79"/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</row>
    <row r="767" spans="2:25" ht="14.25">
      <c r="B767" s="79"/>
      <c r="C767" s="79"/>
      <c r="D767" s="79"/>
      <c r="E767" s="79"/>
      <c r="F767" s="79"/>
      <c r="G767" s="79"/>
      <c r="H767" s="79"/>
      <c r="I767" s="79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</row>
    <row r="768" spans="2:25" ht="14.25">
      <c r="B768" s="79"/>
      <c r="C768" s="79"/>
      <c r="D768" s="79"/>
      <c r="E768" s="79"/>
      <c r="F768" s="79"/>
      <c r="G768" s="79"/>
      <c r="H768" s="79"/>
      <c r="I768" s="79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</row>
    <row r="769" spans="2:25" ht="14.25">
      <c r="B769" s="79"/>
      <c r="C769" s="79"/>
      <c r="D769" s="79"/>
      <c r="E769" s="79"/>
      <c r="F769" s="79"/>
      <c r="G769" s="79"/>
      <c r="H769" s="79"/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</row>
    <row r="770" spans="2:25" ht="14.25">
      <c r="B770" s="79"/>
      <c r="C770" s="79"/>
      <c r="D770" s="79"/>
      <c r="E770" s="79"/>
      <c r="F770" s="79"/>
      <c r="G770" s="79"/>
      <c r="H770" s="79"/>
      <c r="I770" s="79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</row>
    <row r="771" spans="2:25" ht="14.25">
      <c r="B771" s="79"/>
      <c r="C771" s="79"/>
      <c r="D771" s="79"/>
      <c r="E771" s="79"/>
      <c r="F771" s="79"/>
      <c r="G771" s="79"/>
      <c r="H771" s="79"/>
      <c r="I771" s="79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</row>
    <row r="772" spans="2:25" ht="14.25">
      <c r="B772" s="79"/>
      <c r="C772" s="79"/>
      <c r="D772" s="79"/>
      <c r="E772" s="79"/>
      <c r="F772" s="79"/>
      <c r="G772" s="79"/>
      <c r="H772" s="79"/>
      <c r="I772" s="79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</row>
    <row r="773" spans="2:25" ht="14.25">
      <c r="B773" s="79"/>
      <c r="C773" s="79"/>
      <c r="D773" s="79"/>
      <c r="E773" s="79"/>
      <c r="F773" s="79"/>
      <c r="G773" s="79"/>
      <c r="H773" s="79"/>
      <c r="I773" s="79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</row>
    <row r="774" spans="2:25" ht="14.25"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</row>
    <row r="775" spans="2:25" ht="14.25">
      <c r="B775" s="79"/>
      <c r="C775" s="79"/>
      <c r="D775" s="79"/>
      <c r="E775" s="79"/>
      <c r="F775" s="79"/>
      <c r="G775" s="79"/>
      <c r="H775" s="79"/>
      <c r="I775" s="79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</row>
    <row r="776" spans="2:25" ht="14.25">
      <c r="B776" s="79"/>
      <c r="C776" s="79"/>
      <c r="D776" s="79"/>
      <c r="E776" s="79"/>
      <c r="F776" s="79"/>
      <c r="G776" s="79"/>
      <c r="H776" s="79"/>
      <c r="I776" s="79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</row>
    <row r="777" spans="2:25" ht="14.25">
      <c r="B777" s="79"/>
      <c r="C777" s="79"/>
      <c r="D777" s="79"/>
      <c r="E777" s="79"/>
      <c r="F777" s="79"/>
      <c r="G777" s="79"/>
      <c r="H777" s="79"/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</row>
    <row r="778" spans="2:25" ht="14.25">
      <c r="B778" s="79"/>
      <c r="C778" s="79"/>
      <c r="D778" s="79"/>
      <c r="E778" s="79"/>
      <c r="F778" s="79"/>
      <c r="G778" s="79"/>
      <c r="H778" s="79"/>
      <c r="I778" s="79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</row>
    <row r="779" spans="2:25" ht="14.25">
      <c r="B779" s="79"/>
      <c r="C779" s="79"/>
      <c r="D779" s="79"/>
      <c r="E779" s="79"/>
      <c r="F779" s="79"/>
      <c r="G779" s="79"/>
      <c r="H779" s="79"/>
      <c r="I779" s="79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</row>
    <row r="780" spans="2:25" ht="14.25">
      <c r="B780" s="79"/>
      <c r="C780" s="79"/>
      <c r="D780" s="79"/>
      <c r="E780" s="79"/>
      <c r="F780" s="79"/>
      <c r="G780" s="79"/>
      <c r="H780" s="79"/>
      <c r="I780" s="79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</row>
    <row r="781" spans="2:25" ht="14.25">
      <c r="B781" s="79"/>
      <c r="C781" s="79"/>
      <c r="D781" s="79"/>
      <c r="E781" s="79"/>
      <c r="F781" s="79"/>
      <c r="G781" s="79"/>
      <c r="H781" s="79"/>
      <c r="I781" s="79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</row>
    <row r="782" spans="2:25" ht="14.25">
      <c r="B782" s="79"/>
      <c r="C782" s="79"/>
      <c r="D782" s="79"/>
      <c r="E782" s="79"/>
      <c r="F782" s="79"/>
      <c r="G782" s="79"/>
      <c r="H782" s="79"/>
      <c r="I782" s="79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</row>
    <row r="783" spans="2:25" ht="14.25">
      <c r="B783" s="79"/>
      <c r="C783" s="79"/>
      <c r="D783" s="79"/>
      <c r="E783" s="79"/>
      <c r="F783" s="79"/>
      <c r="G783" s="79"/>
      <c r="H783" s="79"/>
      <c r="I783" s="79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</row>
    <row r="784" spans="2:25" ht="14.25">
      <c r="B784" s="79"/>
      <c r="C784" s="79"/>
      <c r="D784" s="79"/>
      <c r="E784" s="79"/>
      <c r="F784" s="79"/>
      <c r="G784" s="79"/>
      <c r="H784" s="79"/>
      <c r="I784" s="79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</row>
    <row r="785" spans="2:25" ht="14.25">
      <c r="B785" s="79"/>
      <c r="C785" s="79"/>
      <c r="D785" s="79"/>
      <c r="E785" s="79"/>
      <c r="F785" s="79"/>
      <c r="G785" s="79"/>
      <c r="H785" s="79"/>
      <c r="I785" s="79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</row>
    <row r="786" spans="2:25" ht="14.25">
      <c r="B786" s="79"/>
      <c r="C786" s="79"/>
      <c r="D786" s="79"/>
      <c r="E786" s="79"/>
      <c r="F786" s="79"/>
      <c r="G786" s="79"/>
      <c r="H786" s="79"/>
      <c r="I786" s="79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</row>
    <row r="787" spans="2:25" ht="14.25">
      <c r="B787" s="79"/>
      <c r="C787" s="79"/>
      <c r="D787" s="79"/>
      <c r="E787" s="79"/>
      <c r="F787" s="79"/>
      <c r="G787" s="79"/>
      <c r="H787" s="79"/>
      <c r="I787" s="79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</row>
    <row r="788" spans="2:25" ht="14.25">
      <c r="B788" s="79"/>
      <c r="C788" s="79"/>
      <c r="D788" s="79"/>
      <c r="E788" s="79"/>
      <c r="F788" s="79"/>
      <c r="G788" s="79"/>
      <c r="H788" s="79"/>
      <c r="I788" s="79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</row>
    <row r="789" spans="2:25" ht="14.25">
      <c r="B789" s="79"/>
      <c r="C789" s="79"/>
      <c r="D789" s="79"/>
      <c r="E789" s="79"/>
      <c r="F789" s="79"/>
      <c r="G789" s="79"/>
      <c r="H789" s="79"/>
      <c r="I789" s="79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</row>
    <row r="790" spans="2:25" ht="14.25">
      <c r="B790" s="79"/>
      <c r="C790" s="79"/>
      <c r="D790" s="79"/>
      <c r="E790" s="79"/>
      <c r="F790" s="79"/>
      <c r="G790" s="79"/>
      <c r="H790" s="79"/>
      <c r="I790" s="79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</row>
    <row r="791" spans="2:25" ht="14.25">
      <c r="B791" s="79"/>
      <c r="C791" s="79"/>
      <c r="D791" s="79"/>
      <c r="E791" s="79"/>
      <c r="F791" s="79"/>
      <c r="G791" s="79"/>
      <c r="H791" s="79"/>
      <c r="I791" s="79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</row>
    <row r="792" spans="2:25" ht="14.25">
      <c r="B792" s="79"/>
      <c r="C792" s="79"/>
      <c r="D792" s="79"/>
      <c r="E792" s="79"/>
      <c r="F792" s="79"/>
      <c r="G792" s="79"/>
      <c r="H792" s="79"/>
      <c r="I792" s="79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</row>
    <row r="793" spans="2:25" ht="14.25">
      <c r="B793" s="79"/>
      <c r="C793" s="79"/>
      <c r="D793" s="79"/>
      <c r="E793" s="79"/>
      <c r="F793" s="79"/>
      <c r="G793" s="79"/>
      <c r="H793" s="79"/>
      <c r="I793" s="79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</row>
    <row r="794" spans="2:25" ht="14.25">
      <c r="B794" s="79"/>
      <c r="C794" s="79"/>
      <c r="D794" s="79"/>
      <c r="E794" s="79"/>
      <c r="F794" s="79"/>
      <c r="G794" s="79"/>
      <c r="H794" s="79"/>
      <c r="I794" s="79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</row>
    <row r="795" spans="2:25" ht="14.25">
      <c r="B795" s="79"/>
      <c r="C795" s="79"/>
      <c r="D795" s="79"/>
      <c r="E795" s="79"/>
      <c r="F795" s="79"/>
      <c r="G795" s="79"/>
      <c r="H795" s="79"/>
      <c r="I795" s="79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</row>
    <row r="796" spans="2:25" ht="14.25">
      <c r="B796" s="79"/>
      <c r="C796" s="79"/>
      <c r="D796" s="79"/>
      <c r="E796" s="79"/>
      <c r="F796" s="79"/>
      <c r="G796" s="79"/>
      <c r="H796" s="79"/>
      <c r="I796" s="79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</row>
    <row r="797" spans="2:25" ht="14.25">
      <c r="B797" s="79"/>
      <c r="C797" s="79"/>
      <c r="D797" s="79"/>
      <c r="E797" s="79"/>
      <c r="F797" s="79"/>
      <c r="G797" s="79"/>
      <c r="H797" s="79"/>
      <c r="I797" s="79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</row>
    <row r="798" spans="2:25" ht="14.25">
      <c r="B798" s="79"/>
      <c r="C798" s="79"/>
      <c r="D798" s="79"/>
      <c r="E798" s="79"/>
      <c r="F798" s="79"/>
      <c r="G798" s="79"/>
      <c r="H798" s="79"/>
      <c r="I798" s="79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</row>
    <row r="799" spans="2:25" ht="14.25">
      <c r="B799" s="79"/>
      <c r="C799" s="79"/>
      <c r="D799" s="79"/>
      <c r="E799" s="79"/>
      <c r="F799" s="79"/>
      <c r="G799" s="79"/>
      <c r="H799" s="79"/>
      <c r="I799" s="79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</row>
    <row r="800" spans="2:25" ht="14.25">
      <c r="B800" s="79"/>
      <c r="C800" s="79"/>
      <c r="D800" s="79"/>
      <c r="E800" s="79"/>
      <c r="F800" s="79"/>
      <c r="G800" s="79"/>
      <c r="H800" s="79"/>
      <c r="I800" s="79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</row>
    <row r="801" spans="2:25" ht="14.25">
      <c r="B801" s="79"/>
      <c r="C801" s="79"/>
      <c r="D801" s="79"/>
      <c r="E801" s="79"/>
      <c r="F801" s="79"/>
      <c r="G801" s="79"/>
      <c r="H801" s="79"/>
      <c r="I801" s="79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</row>
    <row r="802" spans="2:25" ht="14.25">
      <c r="B802" s="79"/>
      <c r="C802" s="79"/>
      <c r="D802" s="79"/>
      <c r="E802" s="79"/>
      <c r="F802" s="79"/>
      <c r="G802" s="79"/>
      <c r="H802" s="79"/>
      <c r="I802" s="79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</row>
    <row r="803" spans="2:25" ht="14.25">
      <c r="B803" s="79"/>
      <c r="C803" s="79"/>
      <c r="D803" s="79"/>
      <c r="E803" s="79"/>
      <c r="F803" s="79"/>
      <c r="G803" s="79"/>
      <c r="H803" s="79"/>
      <c r="I803" s="79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</row>
    <row r="804" spans="2:25" ht="14.25">
      <c r="B804" s="79"/>
      <c r="C804" s="79"/>
      <c r="D804" s="79"/>
      <c r="E804" s="79"/>
      <c r="F804" s="79"/>
      <c r="G804" s="79"/>
      <c r="H804" s="79"/>
      <c r="I804" s="79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</row>
    <row r="805" spans="2:25" ht="14.25">
      <c r="B805" s="79"/>
      <c r="C805" s="79"/>
      <c r="D805" s="79"/>
      <c r="E805" s="79"/>
      <c r="F805" s="79"/>
      <c r="G805" s="79"/>
      <c r="H805" s="79"/>
      <c r="I805" s="79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</row>
    <row r="806" spans="2:25" ht="14.25">
      <c r="B806" s="79"/>
      <c r="C806" s="79"/>
      <c r="D806" s="79"/>
      <c r="E806" s="79"/>
      <c r="F806" s="79"/>
      <c r="G806" s="79"/>
      <c r="H806" s="79"/>
      <c r="I806" s="79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</row>
    <row r="807" spans="2:25" ht="14.25">
      <c r="B807" s="79"/>
      <c r="C807" s="79"/>
      <c r="D807" s="79"/>
      <c r="E807" s="79"/>
      <c r="F807" s="79"/>
      <c r="G807" s="79"/>
      <c r="H807" s="79"/>
      <c r="I807" s="79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</row>
    <row r="808" spans="2:25" ht="14.25">
      <c r="B808" s="79"/>
      <c r="C808" s="79"/>
      <c r="D808" s="79"/>
      <c r="E808" s="79"/>
      <c r="F808" s="79"/>
      <c r="G808" s="79"/>
      <c r="H808" s="79"/>
      <c r="I808" s="79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</row>
    <row r="809" spans="2:25" ht="14.25">
      <c r="B809" s="79"/>
      <c r="C809" s="79"/>
      <c r="D809" s="79"/>
      <c r="E809" s="79"/>
      <c r="F809" s="79"/>
      <c r="G809" s="79"/>
      <c r="H809" s="79"/>
      <c r="I809" s="79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</row>
    <row r="810" spans="2:25" ht="14.25">
      <c r="B810" s="79"/>
      <c r="C810" s="79"/>
      <c r="D810" s="79"/>
      <c r="E810" s="79"/>
      <c r="F810" s="79"/>
      <c r="G810" s="79"/>
      <c r="H810" s="79"/>
      <c r="I810" s="79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</row>
    <row r="811" spans="2:25" ht="14.25">
      <c r="B811" s="79"/>
      <c r="C811" s="79"/>
      <c r="D811" s="79"/>
      <c r="E811" s="79"/>
      <c r="F811" s="79"/>
      <c r="G811" s="79"/>
      <c r="H811" s="79"/>
      <c r="I811" s="79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</row>
    <row r="812" spans="2:25" ht="14.25">
      <c r="B812" s="79"/>
      <c r="C812" s="79"/>
      <c r="D812" s="79"/>
      <c r="E812" s="79"/>
      <c r="F812" s="79"/>
      <c r="G812" s="79"/>
      <c r="H812" s="79"/>
      <c r="I812" s="79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</row>
    <row r="813" spans="2:25" ht="14.25">
      <c r="B813" s="79"/>
      <c r="C813" s="79"/>
      <c r="D813" s="79"/>
      <c r="E813" s="79"/>
      <c r="F813" s="79"/>
      <c r="G813" s="79"/>
      <c r="H813" s="79"/>
      <c r="I813" s="79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</row>
    <row r="814" spans="2:25" ht="14.25">
      <c r="B814" s="79"/>
      <c r="C814" s="79"/>
      <c r="D814" s="79"/>
      <c r="E814" s="79"/>
      <c r="F814" s="79"/>
      <c r="G814" s="79"/>
      <c r="H814" s="79"/>
      <c r="I814" s="79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</row>
    <row r="815" spans="2:25" ht="14.25">
      <c r="B815" s="79"/>
      <c r="C815" s="79"/>
      <c r="D815" s="79"/>
      <c r="E815" s="79"/>
      <c r="F815" s="79"/>
      <c r="G815" s="79"/>
      <c r="H815" s="79"/>
      <c r="I815" s="79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</row>
    <row r="816" spans="2:25" ht="14.25">
      <c r="B816" s="79"/>
      <c r="C816" s="79"/>
      <c r="D816" s="79"/>
      <c r="E816" s="79"/>
      <c r="F816" s="79"/>
      <c r="G816" s="79"/>
      <c r="H816" s="79"/>
      <c r="I816" s="79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</row>
    <row r="817" spans="2:25" ht="14.25">
      <c r="B817" s="79"/>
      <c r="C817" s="79"/>
      <c r="D817" s="79"/>
      <c r="E817" s="79"/>
      <c r="F817" s="79"/>
      <c r="G817" s="79"/>
      <c r="H817" s="79"/>
      <c r="I817" s="79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</row>
    <row r="818" spans="2:25" ht="14.25">
      <c r="B818" s="79"/>
      <c r="C818" s="79"/>
      <c r="D818" s="79"/>
      <c r="E818" s="79"/>
      <c r="F818" s="79"/>
      <c r="G818" s="79"/>
      <c r="H818" s="79"/>
      <c r="I818" s="79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</row>
    <row r="819" spans="2:25" ht="14.25">
      <c r="B819" s="79"/>
      <c r="C819" s="79"/>
      <c r="D819" s="79"/>
      <c r="E819" s="79"/>
      <c r="F819" s="79"/>
      <c r="G819" s="79"/>
      <c r="H819" s="79"/>
      <c r="I819" s="79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</row>
    <row r="820" spans="2:25" ht="14.25">
      <c r="B820" s="79"/>
      <c r="C820" s="79"/>
      <c r="D820" s="79"/>
      <c r="E820" s="79"/>
      <c r="F820" s="79"/>
      <c r="G820" s="79"/>
      <c r="H820" s="79"/>
      <c r="I820" s="79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</row>
    <row r="821" spans="2:25" ht="14.25">
      <c r="B821" s="79"/>
      <c r="C821" s="79"/>
      <c r="D821" s="79"/>
      <c r="E821" s="79"/>
      <c r="F821" s="79"/>
      <c r="G821" s="79"/>
      <c r="H821" s="79"/>
      <c r="I821" s="79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</row>
    <row r="822" spans="2:25" ht="14.25">
      <c r="B822" s="79"/>
      <c r="C822" s="79"/>
      <c r="D822" s="79"/>
      <c r="E822" s="79"/>
      <c r="F822" s="79"/>
      <c r="G822" s="79"/>
      <c r="H822" s="79"/>
      <c r="I822" s="79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</row>
    <row r="823" spans="2:25" ht="14.25">
      <c r="B823" s="79"/>
      <c r="C823" s="79"/>
      <c r="D823" s="79"/>
      <c r="E823" s="79"/>
      <c r="F823" s="79"/>
      <c r="G823" s="79"/>
      <c r="H823" s="79"/>
      <c r="I823" s="79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</row>
    <row r="824" spans="2:25" ht="14.25">
      <c r="B824" s="79"/>
      <c r="C824" s="79"/>
      <c r="D824" s="79"/>
      <c r="E824" s="79"/>
      <c r="F824" s="79"/>
      <c r="G824" s="79"/>
      <c r="H824" s="79"/>
      <c r="I824" s="79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</row>
    <row r="825" spans="2:25" ht="14.25">
      <c r="B825" s="79"/>
      <c r="C825" s="79"/>
      <c r="D825" s="79"/>
      <c r="E825" s="79"/>
      <c r="F825" s="79"/>
      <c r="G825" s="79"/>
      <c r="H825" s="79"/>
      <c r="I825" s="79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</row>
    <row r="826" spans="2:25" ht="14.25">
      <c r="B826" s="79"/>
      <c r="C826" s="79"/>
      <c r="D826" s="79"/>
      <c r="E826" s="79"/>
      <c r="F826" s="79"/>
      <c r="G826" s="79"/>
      <c r="H826" s="79"/>
      <c r="I826" s="79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</row>
    <row r="827" spans="2:25" ht="14.25">
      <c r="B827" s="79"/>
      <c r="C827" s="79"/>
      <c r="D827" s="79"/>
      <c r="E827" s="79"/>
      <c r="F827" s="79"/>
      <c r="G827" s="79"/>
      <c r="H827" s="79"/>
      <c r="I827" s="79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</row>
    <row r="828" spans="2:25" ht="14.25">
      <c r="B828" s="79"/>
      <c r="C828" s="79"/>
      <c r="D828" s="79"/>
      <c r="E828" s="79"/>
      <c r="F828" s="79"/>
      <c r="G828" s="79"/>
      <c r="H828" s="79"/>
      <c r="I828" s="79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</row>
    <row r="829" spans="2:25" ht="14.25">
      <c r="B829" s="79"/>
      <c r="C829" s="79"/>
      <c r="D829" s="79"/>
      <c r="E829" s="79"/>
      <c r="F829" s="79"/>
      <c r="G829" s="79"/>
      <c r="H829" s="79"/>
      <c r="I829" s="79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</row>
    <row r="830" spans="2:25" ht="14.25">
      <c r="B830" s="79"/>
      <c r="C830" s="79"/>
      <c r="D830" s="79"/>
      <c r="E830" s="79"/>
      <c r="F830" s="79"/>
      <c r="G830" s="79"/>
      <c r="H830" s="79"/>
      <c r="I830" s="79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</row>
    <row r="831" spans="2:25" ht="14.25">
      <c r="B831" s="79"/>
      <c r="C831" s="79"/>
      <c r="D831" s="79"/>
      <c r="E831" s="79"/>
      <c r="F831" s="79"/>
      <c r="G831" s="79"/>
      <c r="H831" s="79"/>
      <c r="I831" s="79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</row>
    <row r="832" spans="2:25" ht="14.25">
      <c r="B832" s="79"/>
      <c r="C832" s="79"/>
      <c r="D832" s="79"/>
      <c r="E832" s="79"/>
      <c r="F832" s="79"/>
      <c r="G832" s="79"/>
      <c r="H832" s="79"/>
      <c r="I832" s="79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</row>
    <row r="833" spans="2:25" ht="14.25">
      <c r="B833" s="79"/>
      <c r="C833" s="79"/>
      <c r="D833" s="79"/>
      <c r="E833" s="79"/>
      <c r="F833" s="79"/>
      <c r="G833" s="79"/>
      <c r="H833" s="79"/>
      <c r="I833" s="79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</row>
    <row r="834" spans="2:25" ht="14.25">
      <c r="B834" s="79"/>
      <c r="C834" s="79"/>
      <c r="D834" s="79"/>
      <c r="E834" s="79"/>
      <c r="F834" s="79"/>
      <c r="G834" s="79"/>
      <c r="H834" s="79"/>
      <c r="I834" s="79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</row>
    <row r="835" spans="2:25" ht="14.25">
      <c r="B835" s="79"/>
      <c r="C835" s="79"/>
      <c r="D835" s="79"/>
      <c r="E835" s="79"/>
      <c r="F835" s="79"/>
      <c r="G835" s="79"/>
      <c r="H835" s="79"/>
      <c r="I835" s="79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</row>
    <row r="836" spans="2:25" ht="14.25">
      <c r="B836" s="79"/>
      <c r="C836" s="79"/>
      <c r="D836" s="79"/>
      <c r="E836" s="79"/>
      <c r="F836" s="79"/>
      <c r="G836" s="79"/>
      <c r="H836" s="79"/>
      <c r="I836" s="79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</row>
    <row r="837" spans="2:25" ht="14.25">
      <c r="B837" s="79"/>
      <c r="C837" s="79"/>
      <c r="D837" s="79"/>
      <c r="E837" s="79"/>
      <c r="F837" s="79"/>
      <c r="G837" s="79"/>
      <c r="H837" s="79"/>
      <c r="I837" s="79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</row>
    <row r="838" spans="2:25" ht="14.25">
      <c r="B838" s="79"/>
      <c r="C838" s="79"/>
      <c r="D838" s="79"/>
      <c r="E838" s="79"/>
      <c r="F838" s="79"/>
      <c r="G838" s="79"/>
      <c r="H838" s="79"/>
      <c r="I838" s="79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</row>
    <row r="839" spans="2:25" ht="14.25">
      <c r="B839" s="79"/>
      <c r="C839" s="79"/>
      <c r="D839" s="79"/>
      <c r="E839" s="79"/>
      <c r="F839" s="79"/>
      <c r="G839" s="79"/>
      <c r="H839" s="79"/>
      <c r="I839" s="79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</row>
    <row r="840" spans="2:25" ht="14.25">
      <c r="B840" s="79"/>
      <c r="C840" s="79"/>
      <c r="D840" s="79"/>
      <c r="E840" s="79"/>
      <c r="F840" s="79"/>
      <c r="G840" s="79"/>
      <c r="H840" s="79"/>
      <c r="I840" s="79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</row>
    <row r="841" spans="2:25" ht="14.25">
      <c r="B841" s="79"/>
      <c r="C841" s="79"/>
      <c r="D841" s="79"/>
      <c r="E841" s="79"/>
      <c r="F841" s="79"/>
      <c r="G841" s="79"/>
      <c r="H841" s="79"/>
      <c r="I841" s="79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</row>
    <row r="842" spans="2:25" ht="14.25">
      <c r="B842" s="79"/>
      <c r="C842" s="79"/>
      <c r="D842" s="79"/>
      <c r="E842" s="79"/>
      <c r="F842" s="79"/>
      <c r="G842" s="79"/>
      <c r="H842" s="79"/>
      <c r="I842" s="79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</row>
    <row r="843" spans="2:25" ht="14.25">
      <c r="B843" s="79"/>
      <c r="C843" s="79"/>
      <c r="D843" s="79"/>
      <c r="E843" s="79"/>
      <c r="F843" s="79"/>
      <c r="G843" s="79"/>
      <c r="H843" s="79"/>
      <c r="I843" s="79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</row>
    <row r="844" spans="2:25" ht="14.25">
      <c r="B844" s="79"/>
      <c r="C844" s="79"/>
      <c r="D844" s="79"/>
      <c r="E844" s="79"/>
      <c r="F844" s="79"/>
      <c r="G844" s="79"/>
      <c r="H844" s="79"/>
      <c r="I844" s="79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</row>
    <row r="845" spans="2:25" ht="14.25">
      <c r="B845" s="79"/>
      <c r="C845" s="79"/>
      <c r="D845" s="79"/>
      <c r="E845" s="79"/>
      <c r="F845" s="79"/>
      <c r="G845" s="79"/>
      <c r="H845" s="79"/>
      <c r="I845" s="79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</row>
    <row r="846" spans="2:25" ht="14.25">
      <c r="B846" s="79"/>
      <c r="C846" s="79"/>
      <c r="D846" s="79"/>
      <c r="E846" s="79"/>
      <c r="F846" s="79"/>
      <c r="G846" s="79"/>
      <c r="H846" s="79"/>
      <c r="I846" s="79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</row>
    <row r="847" spans="2:25" ht="14.25">
      <c r="B847" s="79"/>
      <c r="C847" s="79"/>
      <c r="D847" s="79"/>
      <c r="E847" s="79"/>
      <c r="F847" s="79"/>
      <c r="G847" s="79"/>
      <c r="H847" s="79"/>
      <c r="I847" s="79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</row>
    <row r="848" spans="2:25" ht="14.25">
      <c r="B848" s="79"/>
      <c r="C848" s="79"/>
      <c r="D848" s="79"/>
      <c r="E848" s="79"/>
      <c r="F848" s="79"/>
      <c r="G848" s="79"/>
      <c r="H848" s="79"/>
      <c r="I848" s="79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</row>
    <row r="849" spans="2:25" ht="14.25">
      <c r="B849" s="79"/>
      <c r="C849" s="79"/>
      <c r="D849" s="79"/>
      <c r="E849" s="79"/>
      <c r="F849" s="79"/>
      <c r="G849" s="79"/>
      <c r="H849" s="79"/>
      <c r="I849" s="79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</row>
    <row r="850" spans="2:25" ht="14.25">
      <c r="B850" s="79"/>
      <c r="C850" s="79"/>
      <c r="D850" s="79"/>
      <c r="E850" s="79"/>
      <c r="F850" s="79"/>
      <c r="G850" s="79"/>
      <c r="H850" s="79"/>
      <c r="I850" s="79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</row>
    <row r="851" spans="2:25" ht="14.25">
      <c r="B851" s="79"/>
      <c r="C851" s="79"/>
      <c r="D851" s="79"/>
      <c r="E851" s="79"/>
      <c r="F851" s="79"/>
      <c r="G851" s="79"/>
      <c r="H851" s="79"/>
      <c r="I851" s="79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</row>
    <row r="852" spans="2:25" ht="14.25">
      <c r="B852" s="79"/>
      <c r="C852" s="79"/>
      <c r="D852" s="79"/>
      <c r="E852" s="79"/>
      <c r="F852" s="79"/>
      <c r="G852" s="79"/>
      <c r="H852" s="79"/>
      <c r="I852" s="79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</row>
    <row r="853" spans="2:25" ht="14.25">
      <c r="B853" s="79"/>
      <c r="C853" s="79"/>
      <c r="D853" s="79"/>
      <c r="E853" s="79"/>
      <c r="F853" s="79"/>
      <c r="G853" s="79"/>
      <c r="H853" s="79"/>
      <c r="I853" s="79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</row>
    <row r="854" spans="2:25" ht="14.25">
      <c r="B854" s="79"/>
      <c r="C854" s="79"/>
      <c r="D854" s="79"/>
      <c r="E854" s="79"/>
      <c r="F854" s="79"/>
      <c r="G854" s="79"/>
      <c r="H854" s="79"/>
      <c r="I854" s="79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</row>
    <row r="855" spans="2:25" ht="14.25">
      <c r="B855" s="79"/>
      <c r="C855" s="79"/>
      <c r="D855" s="79"/>
      <c r="E855" s="79"/>
      <c r="F855" s="79"/>
      <c r="G855" s="79"/>
      <c r="H855" s="79"/>
      <c r="I855" s="79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</row>
    <row r="856" spans="2:25" ht="14.25">
      <c r="B856" s="79"/>
      <c r="C856" s="79"/>
      <c r="D856" s="79"/>
      <c r="E856" s="79"/>
      <c r="F856" s="79"/>
      <c r="G856" s="79"/>
      <c r="H856" s="79"/>
      <c r="I856" s="79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</row>
    <row r="857" spans="2:25" ht="14.25">
      <c r="B857" s="79"/>
      <c r="C857" s="79"/>
      <c r="D857" s="79"/>
      <c r="E857" s="79"/>
      <c r="F857" s="79"/>
      <c r="G857" s="79"/>
      <c r="H857" s="79"/>
      <c r="I857" s="79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</row>
    <row r="858" spans="2:25" ht="14.25">
      <c r="B858" s="79"/>
      <c r="C858" s="79"/>
      <c r="D858" s="79"/>
      <c r="E858" s="79"/>
      <c r="F858" s="79"/>
      <c r="G858" s="79"/>
      <c r="H858" s="79"/>
      <c r="I858" s="79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</row>
    <row r="859" spans="2:25" ht="14.25">
      <c r="B859" s="79"/>
      <c r="C859" s="79"/>
      <c r="D859" s="79"/>
      <c r="E859" s="79"/>
      <c r="F859" s="79"/>
      <c r="G859" s="79"/>
      <c r="H859" s="79"/>
      <c r="I859" s="79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</row>
    <row r="860" spans="2:25" ht="14.25">
      <c r="B860" s="79"/>
      <c r="C860" s="79"/>
      <c r="D860" s="79"/>
      <c r="E860" s="79"/>
      <c r="F860" s="79"/>
      <c r="G860" s="79"/>
      <c r="H860" s="79"/>
      <c r="I860" s="79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</row>
    <row r="861" spans="2:25" ht="14.25">
      <c r="B861" s="79"/>
      <c r="C861" s="79"/>
      <c r="D861" s="79"/>
      <c r="E861" s="79"/>
      <c r="F861" s="79"/>
      <c r="G861" s="79"/>
      <c r="H861" s="79"/>
      <c r="I861" s="79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</row>
    <row r="862" spans="2:25" ht="14.25">
      <c r="B862" s="79"/>
      <c r="C862" s="79"/>
      <c r="D862" s="79"/>
      <c r="E862" s="79"/>
      <c r="F862" s="79"/>
      <c r="G862" s="79"/>
      <c r="H862" s="79"/>
      <c r="I862" s="79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</row>
    <row r="863" spans="2:25" ht="14.25">
      <c r="B863" s="79"/>
      <c r="C863" s="79"/>
      <c r="D863" s="79"/>
      <c r="E863" s="79"/>
      <c r="F863" s="79"/>
      <c r="G863" s="79"/>
      <c r="H863" s="79"/>
      <c r="I863" s="79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</row>
    <row r="864" spans="2:25" ht="14.25">
      <c r="B864" s="79"/>
      <c r="C864" s="79"/>
      <c r="D864" s="79"/>
      <c r="E864" s="79"/>
      <c r="F864" s="79"/>
      <c r="G864" s="79"/>
      <c r="H864" s="79"/>
      <c r="I864" s="79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</row>
    <row r="865" spans="2:25" ht="14.25">
      <c r="B865" s="79"/>
      <c r="C865" s="79"/>
      <c r="D865" s="79"/>
      <c r="E865" s="79"/>
      <c r="F865" s="79"/>
      <c r="G865" s="79"/>
      <c r="H865" s="79"/>
      <c r="I865" s="79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</row>
    <row r="866" spans="2:25" ht="14.25">
      <c r="B866" s="79"/>
      <c r="C866" s="79"/>
      <c r="D866" s="79"/>
      <c r="E866" s="79"/>
      <c r="F866" s="79"/>
      <c r="G866" s="79"/>
      <c r="H866" s="79"/>
      <c r="I866" s="79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</row>
    <row r="867" spans="2:25" ht="14.25">
      <c r="B867" s="79"/>
      <c r="C867" s="79"/>
      <c r="D867" s="79"/>
      <c r="E867" s="79"/>
      <c r="F867" s="79"/>
      <c r="G867" s="79"/>
      <c r="H867" s="79"/>
      <c r="I867" s="79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</row>
    <row r="868" spans="2:25" ht="14.25">
      <c r="B868" s="79"/>
      <c r="C868" s="79"/>
      <c r="D868" s="79"/>
      <c r="E868" s="79"/>
      <c r="F868" s="79"/>
      <c r="G868" s="79"/>
      <c r="H868" s="79"/>
      <c r="I868" s="79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</row>
    <row r="869" spans="2:25" ht="14.25">
      <c r="B869" s="79"/>
      <c r="C869" s="79"/>
      <c r="D869" s="79"/>
      <c r="E869" s="79"/>
      <c r="F869" s="79"/>
      <c r="G869" s="79"/>
      <c r="H869" s="79"/>
      <c r="I869" s="79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</row>
    <row r="870" spans="2:25" ht="14.25">
      <c r="B870" s="79"/>
      <c r="C870" s="79"/>
      <c r="D870" s="79"/>
      <c r="E870" s="79"/>
      <c r="F870" s="79"/>
      <c r="G870" s="79"/>
      <c r="H870" s="79"/>
      <c r="I870" s="79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</row>
    <row r="871" spans="2:25" ht="14.25">
      <c r="B871" s="79"/>
      <c r="C871" s="79"/>
      <c r="D871" s="79"/>
      <c r="E871" s="79"/>
      <c r="F871" s="79"/>
      <c r="G871" s="79"/>
      <c r="H871" s="79"/>
      <c r="I871" s="79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</row>
    <row r="872" spans="2:25" ht="14.25">
      <c r="B872" s="79"/>
      <c r="C872" s="79"/>
      <c r="D872" s="79"/>
      <c r="E872" s="79"/>
      <c r="F872" s="79"/>
      <c r="G872" s="79"/>
      <c r="H872" s="79"/>
      <c r="I872" s="79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</row>
    <row r="873" spans="2:25" ht="14.25">
      <c r="B873" s="79"/>
      <c r="C873" s="79"/>
      <c r="D873" s="79"/>
      <c r="E873" s="79"/>
      <c r="F873" s="79"/>
      <c r="G873" s="79"/>
      <c r="H873" s="79"/>
      <c r="I873" s="79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</row>
    <row r="874" spans="2:25" ht="14.25">
      <c r="B874" s="79"/>
      <c r="C874" s="79"/>
      <c r="D874" s="79"/>
      <c r="E874" s="79"/>
      <c r="F874" s="79"/>
      <c r="G874" s="79"/>
      <c r="H874" s="79"/>
      <c r="I874" s="79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</row>
    <row r="875" spans="2:25" ht="14.25">
      <c r="B875" s="79"/>
      <c r="C875" s="79"/>
      <c r="D875" s="79"/>
      <c r="E875" s="79"/>
      <c r="F875" s="79"/>
      <c r="G875" s="79"/>
      <c r="H875" s="79"/>
      <c r="I875" s="79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</row>
    <row r="876" spans="2:25" ht="14.25">
      <c r="B876" s="79"/>
      <c r="C876" s="79"/>
      <c r="D876" s="79"/>
      <c r="E876" s="79"/>
      <c r="F876" s="79"/>
      <c r="G876" s="79"/>
      <c r="H876" s="79"/>
      <c r="I876" s="79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</row>
    <row r="877" spans="2:25" ht="14.25">
      <c r="B877" s="79"/>
      <c r="C877" s="79"/>
      <c r="D877" s="79"/>
      <c r="E877" s="79"/>
      <c r="F877" s="79"/>
      <c r="G877" s="79"/>
      <c r="H877" s="79"/>
      <c r="I877" s="79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</row>
    <row r="878" spans="2:25" ht="14.25">
      <c r="B878" s="79"/>
      <c r="C878" s="79"/>
      <c r="D878" s="79"/>
      <c r="E878" s="79"/>
      <c r="F878" s="79"/>
      <c r="G878" s="79"/>
      <c r="H878" s="79"/>
      <c r="I878" s="79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</row>
    <row r="879" spans="2:25" ht="14.25">
      <c r="B879" s="79"/>
      <c r="C879" s="79"/>
      <c r="D879" s="79"/>
      <c r="E879" s="79"/>
      <c r="F879" s="79"/>
      <c r="G879" s="79"/>
      <c r="H879" s="79"/>
      <c r="I879" s="79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</row>
    <row r="880" spans="2:25" ht="14.25">
      <c r="B880" s="79"/>
      <c r="C880" s="79"/>
      <c r="D880" s="79"/>
      <c r="E880" s="79"/>
      <c r="F880" s="79"/>
      <c r="G880" s="79"/>
      <c r="H880" s="79"/>
      <c r="I880" s="79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</row>
    <row r="881" spans="2:25" ht="14.25">
      <c r="B881" s="79"/>
      <c r="C881" s="79"/>
      <c r="D881" s="79"/>
      <c r="E881" s="79"/>
      <c r="F881" s="79"/>
      <c r="G881" s="79"/>
      <c r="H881" s="79"/>
      <c r="I881" s="79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</row>
    <row r="882" spans="2:25" ht="14.25">
      <c r="B882" s="79"/>
      <c r="C882" s="79"/>
      <c r="D882" s="79"/>
      <c r="E882" s="79"/>
      <c r="F882" s="79"/>
      <c r="G882" s="79"/>
      <c r="H882" s="79"/>
      <c r="I882" s="79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</row>
    <row r="883" spans="2:25" ht="14.25">
      <c r="B883" s="79"/>
      <c r="C883" s="79"/>
      <c r="D883" s="79"/>
      <c r="E883" s="79"/>
      <c r="F883" s="79"/>
      <c r="G883" s="79"/>
      <c r="H883" s="79"/>
      <c r="I883" s="79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</row>
    <row r="884" spans="2:25" ht="14.25">
      <c r="B884" s="79"/>
      <c r="C884" s="79"/>
      <c r="D884" s="79"/>
      <c r="E884" s="79"/>
      <c r="F884" s="79"/>
      <c r="G884" s="79"/>
      <c r="H884" s="79"/>
      <c r="I884" s="79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</row>
    <row r="885" spans="2:25" ht="14.25">
      <c r="B885" s="79"/>
      <c r="C885" s="79"/>
      <c r="D885" s="79"/>
      <c r="E885" s="79"/>
      <c r="F885" s="79"/>
      <c r="G885" s="79"/>
      <c r="H885" s="79"/>
      <c r="I885" s="79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</row>
    <row r="886" spans="2:25" ht="14.25">
      <c r="B886" s="79"/>
      <c r="C886" s="79"/>
      <c r="D886" s="79"/>
      <c r="E886" s="79"/>
      <c r="F886" s="79"/>
      <c r="G886" s="79"/>
      <c r="H886" s="79"/>
      <c r="I886" s="79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</row>
    <row r="887" spans="2:25" ht="14.25">
      <c r="B887" s="79"/>
      <c r="C887" s="79"/>
      <c r="D887" s="79"/>
      <c r="E887" s="79"/>
      <c r="F887" s="79"/>
      <c r="G887" s="79"/>
      <c r="H887" s="79"/>
      <c r="I887" s="79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</row>
    <row r="888" spans="2:25" ht="14.25">
      <c r="B888" s="79"/>
      <c r="C888" s="79"/>
      <c r="D888" s="79"/>
      <c r="E888" s="79"/>
      <c r="F888" s="79"/>
      <c r="G888" s="79"/>
      <c r="H888" s="79"/>
      <c r="I888" s="79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</row>
    <row r="889" spans="2:25" ht="14.25">
      <c r="B889" s="79"/>
      <c r="C889" s="79"/>
      <c r="D889" s="79"/>
      <c r="E889" s="79"/>
      <c r="F889" s="79"/>
      <c r="G889" s="79"/>
      <c r="H889" s="79"/>
      <c r="I889" s="79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</row>
    <row r="890" spans="2:25" ht="14.25">
      <c r="B890" s="79"/>
      <c r="C890" s="79"/>
      <c r="D890" s="79"/>
      <c r="E890" s="79"/>
      <c r="F890" s="79"/>
      <c r="G890" s="79"/>
      <c r="H890" s="79"/>
      <c r="I890" s="79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</row>
    <row r="891" spans="2:25" ht="14.25">
      <c r="B891" s="79"/>
      <c r="C891" s="79"/>
      <c r="D891" s="79"/>
      <c r="E891" s="79"/>
      <c r="F891" s="79"/>
      <c r="G891" s="79"/>
      <c r="H891" s="79"/>
      <c r="I891" s="79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</row>
    <row r="892" spans="2:25" ht="14.25">
      <c r="B892" s="79"/>
      <c r="C892" s="79"/>
      <c r="D892" s="79"/>
      <c r="E892" s="79"/>
      <c r="F892" s="79"/>
      <c r="G892" s="79"/>
      <c r="H892" s="79"/>
      <c r="I892" s="79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</row>
    <row r="893" spans="2:25" ht="14.25">
      <c r="B893" s="79"/>
      <c r="C893" s="79"/>
      <c r="D893" s="79"/>
      <c r="E893" s="79"/>
      <c r="F893" s="79"/>
      <c r="G893" s="79"/>
      <c r="H893" s="79"/>
      <c r="I893" s="79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</row>
    <row r="894" spans="2:25" ht="14.25">
      <c r="B894" s="79"/>
      <c r="C894" s="79"/>
      <c r="D894" s="79"/>
      <c r="E894" s="79"/>
      <c r="F894" s="79"/>
      <c r="G894" s="79"/>
      <c r="H894" s="79"/>
      <c r="I894" s="79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</row>
    <row r="895" spans="2:25" ht="14.25">
      <c r="B895" s="79"/>
      <c r="C895" s="79"/>
      <c r="D895" s="79"/>
      <c r="E895" s="79"/>
      <c r="F895" s="79"/>
      <c r="G895" s="79"/>
      <c r="H895" s="79"/>
      <c r="I895" s="79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</row>
    <row r="896" spans="2:25" ht="14.25">
      <c r="B896" s="79"/>
      <c r="C896" s="79"/>
      <c r="D896" s="79"/>
      <c r="E896" s="79"/>
      <c r="F896" s="79"/>
      <c r="G896" s="79"/>
      <c r="H896" s="79"/>
      <c r="I896" s="79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</row>
    <row r="897" spans="2:25" ht="14.25">
      <c r="B897" s="79"/>
      <c r="C897" s="79"/>
      <c r="D897" s="79"/>
      <c r="E897" s="79"/>
      <c r="F897" s="79"/>
      <c r="G897" s="79"/>
      <c r="H897" s="79"/>
      <c r="I897" s="79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</row>
    <row r="898" spans="2:25" ht="14.25">
      <c r="B898" s="79"/>
      <c r="C898" s="79"/>
      <c r="D898" s="79"/>
      <c r="E898" s="79"/>
      <c r="F898" s="79"/>
      <c r="G898" s="79"/>
      <c r="H898" s="79"/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</row>
    <row r="899" spans="2:25" ht="14.25">
      <c r="B899" s="79"/>
      <c r="C899" s="79"/>
      <c r="D899" s="79"/>
      <c r="E899" s="79"/>
      <c r="F899" s="79"/>
      <c r="G899" s="79"/>
      <c r="H899" s="79"/>
      <c r="I899" s="79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</row>
    <row r="900" spans="2:25" ht="14.25">
      <c r="B900" s="79"/>
      <c r="C900" s="79"/>
      <c r="D900" s="79"/>
      <c r="E900" s="79"/>
      <c r="F900" s="79"/>
      <c r="G900" s="79"/>
      <c r="H900" s="79"/>
      <c r="I900" s="79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</row>
    <row r="901" spans="2:25" ht="14.25">
      <c r="B901" s="79"/>
      <c r="C901" s="79"/>
      <c r="D901" s="79"/>
      <c r="E901" s="79"/>
      <c r="F901" s="79"/>
      <c r="G901" s="79"/>
      <c r="H901" s="79"/>
      <c r="I901" s="79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</row>
    <row r="902" spans="2:25" ht="14.25">
      <c r="B902" s="79"/>
      <c r="C902" s="79"/>
      <c r="D902" s="79"/>
      <c r="E902" s="79"/>
      <c r="F902" s="79"/>
      <c r="G902" s="79"/>
      <c r="H902" s="79"/>
      <c r="I902" s="79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</row>
    <row r="903" spans="2:25" ht="14.25">
      <c r="B903" s="79"/>
      <c r="C903" s="79"/>
      <c r="D903" s="79"/>
      <c r="E903" s="79"/>
      <c r="F903" s="79"/>
      <c r="G903" s="79"/>
      <c r="H903" s="79"/>
      <c r="I903" s="79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</row>
    <row r="904" spans="2:25" ht="14.25"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</row>
    <row r="905" spans="2:25" ht="14.25"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</row>
    <row r="906" spans="2:25" ht="14.25">
      <c r="B906" s="79"/>
      <c r="C906" s="79"/>
      <c r="D906" s="79"/>
      <c r="E906" s="79"/>
      <c r="F906" s="79"/>
      <c r="G906" s="79"/>
      <c r="H906" s="79"/>
      <c r="I906" s="79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</row>
    <row r="907" spans="2:25" ht="14.25">
      <c r="B907" s="79"/>
      <c r="C907" s="79"/>
      <c r="D907" s="79"/>
      <c r="E907" s="79"/>
      <c r="F907" s="79"/>
      <c r="G907" s="79"/>
      <c r="H907" s="79"/>
      <c r="I907" s="79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</row>
    <row r="908" spans="2:25" ht="14.25"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</row>
    <row r="909" spans="2:25" ht="14.25">
      <c r="B909" s="79"/>
      <c r="C909" s="79"/>
      <c r="D909" s="79"/>
      <c r="E909" s="79"/>
      <c r="F909" s="79"/>
      <c r="G909" s="79"/>
      <c r="H909" s="79"/>
      <c r="I909" s="79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</row>
    <row r="910" spans="2:25" ht="14.25"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</row>
    <row r="911" spans="2:25" ht="14.25">
      <c r="B911" s="79"/>
      <c r="C911" s="79"/>
      <c r="D911" s="79"/>
      <c r="E911" s="79"/>
      <c r="F911" s="79"/>
      <c r="G911" s="79"/>
      <c r="H911" s="79"/>
      <c r="I911" s="79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</row>
    <row r="912" spans="2:25" ht="14.25">
      <c r="B912" s="79"/>
      <c r="C912" s="79"/>
      <c r="D912" s="79"/>
      <c r="E912" s="79"/>
      <c r="F912" s="79"/>
      <c r="G912" s="79"/>
      <c r="H912" s="79"/>
      <c r="I912" s="79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</row>
    <row r="913" spans="2:25" ht="14.25">
      <c r="B913" s="79"/>
      <c r="C913" s="79"/>
      <c r="D913" s="79"/>
      <c r="E913" s="79"/>
      <c r="F913" s="79"/>
      <c r="G913" s="79"/>
      <c r="H913" s="79"/>
      <c r="I913" s="79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</row>
    <row r="914" spans="2:25" ht="14.25">
      <c r="B914" s="79"/>
      <c r="C914" s="79"/>
      <c r="D914" s="79"/>
      <c r="E914" s="79"/>
      <c r="F914" s="79"/>
      <c r="G914" s="79"/>
      <c r="H914" s="79"/>
      <c r="I914" s="79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</row>
    <row r="915" spans="2:25" ht="14.25">
      <c r="B915" s="79"/>
      <c r="C915" s="79"/>
      <c r="D915" s="79"/>
      <c r="E915" s="79"/>
      <c r="F915" s="79"/>
      <c r="G915" s="79"/>
      <c r="H915" s="79"/>
      <c r="I915" s="79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</row>
    <row r="916" spans="2:25" ht="14.25">
      <c r="B916" s="79"/>
      <c r="C916" s="79"/>
      <c r="D916" s="79"/>
      <c r="E916" s="79"/>
      <c r="F916" s="79"/>
      <c r="G916" s="79"/>
      <c r="H916" s="79"/>
      <c r="I916" s="79"/>
      <c r="J916" s="79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</row>
    <row r="917" spans="2:25" ht="14.25">
      <c r="B917" s="79"/>
      <c r="C917" s="79"/>
      <c r="D917" s="79"/>
      <c r="E917" s="79"/>
      <c r="F917" s="79"/>
      <c r="G917" s="79"/>
      <c r="H917" s="79"/>
      <c r="I917" s="79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</row>
    <row r="918" spans="2:25" ht="14.25">
      <c r="B918" s="79"/>
      <c r="C918" s="79"/>
      <c r="D918" s="79"/>
      <c r="E918" s="79"/>
      <c r="F918" s="79"/>
      <c r="G918" s="79"/>
      <c r="H918" s="79"/>
      <c r="I918" s="79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</row>
    <row r="919" spans="2:25" ht="14.25">
      <c r="B919" s="79"/>
      <c r="C919" s="79"/>
      <c r="D919" s="79"/>
      <c r="E919" s="79"/>
      <c r="F919" s="79"/>
      <c r="G919" s="79"/>
      <c r="H919" s="79"/>
      <c r="I919" s="79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</row>
    <row r="920" spans="2:25" ht="14.25">
      <c r="B920" s="79"/>
      <c r="C920" s="79"/>
      <c r="D920" s="79"/>
      <c r="E920" s="79"/>
      <c r="F920" s="79"/>
      <c r="G920" s="79"/>
      <c r="H920" s="79"/>
      <c r="I920" s="79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</row>
    <row r="921" spans="2:25" ht="14.25">
      <c r="B921" s="79"/>
      <c r="C921" s="79"/>
      <c r="D921" s="79"/>
      <c r="E921" s="79"/>
      <c r="F921" s="79"/>
      <c r="G921" s="79"/>
      <c r="H921" s="79"/>
      <c r="I921" s="79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</row>
    <row r="922" spans="2:25" ht="14.25">
      <c r="B922" s="79"/>
      <c r="C922" s="79"/>
      <c r="D922" s="79"/>
      <c r="E922" s="79"/>
      <c r="F922" s="79"/>
      <c r="G922" s="79"/>
      <c r="H922" s="79"/>
      <c r="I922" s="79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</row>
    <row r="923" spans="2:25" ht="14.25">
      <c r="B923" s="79"/>
      <c r="C923" s="79"/>
      <c r="D923" s="79"/>
      <c r="E923" s="79"/>
      <c r="F923" s="79"/>
      <c r="G923" s="79"/>
      <c r="H923" s="79"/>
      <c r="I923" s="79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</row>
    <row r="924" spans="2:25" ht="14.25">
      <c r="B924" s="79"/>
      <c r="C924" s="79"/>
      <c r="D924" s="79"/>
      <c r="E924" s="79"/>
      <c r="F924" s="79"/>
      <c r="G924" s="79"/>
      <c r="H924" s="79"/>
      <c r="I924" s="79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</row>
    <row r="925" spans="2:25" ht="14.25">
      <c r="B925" s="79"/>
      <c r="C925" s="79"/>
      <c r="D925" s="79"/>
      <c r="E925" s="79"/>
      <c r="F925" s="79"/>
      <c r="G925" s="79"/>
      <c r="H925" s="79"/>
      <c r="I925" s="79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</row>
    <row r="926" spans="2:25" ht="14.25">
      <c r="B926" s="79"/>
      <c r="C926" s="79"/>
      <c r="D926" s="79"/>
      <c r="E926" s="79"/>
      <c r="F926" s="79"/>
      <c r="G926" s="79"/>
      <c r="H926" s="79"/>
      <c r="I926" s="79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</row>
    <row r="927" spans="2:25" ht="14.25">
      <c r="B927" s="79"/>
      <c r="C927" s="79"/>
      <c r="D927" s="79"/>
      <c r="E927" s="79"/>
      <c r="F927" s="79"/>
      <c r="G927" s="79"/>
      <c r="H927" s="79"/>
      <c r="I927" s="79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</row>
    <row r="928" spans="2:25" ht="14.25">
      <c r="B928" s="79"/>
      <c r="C928" s="79"/>
      <c r="D928" s="79"/>
      <c r="E928" s="79"/>
      <c r="F928" s="79"/>
      <c r="G928" s="79"/>
      <c r="H928" s="79"/>
      <c r="I928" s="79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</row>
    <row r="929" spans="2:25" ht="14.25">
      <c r="B929" s="79"/>
      <c r="C929" s="79"/>
      <c r="D929" s="79"/>
      <c r="E929" s="79"/>
      <c r="F929" s="79"/>
      <c r="G929" s="79"/>
      <c r="H929" s="79"/>
      <c r="I929" s="79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</row>
    <row r="930" spans="2:25" ht="14.25">
      <c r="B930" s="79"/>
      <c r="C930" s="79"/>
      <c r="D930" s="79"/>
      <c r="E930" s="79"/>
      <c r="F930" s="79"/>
      <c r="G930" s="79"/>
      <c r="H930" s="79"/>
      <c r="I930" s="79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</row>
    <row r="931" spans="2:25" ht="14.25">
      <c r="B931" s="79"/>
      <c r="C931" s="79"/>
      <c r="D931" s="79"/>
      <c r="E931" s="79"/>
      <c r="F931" s="79"/>
      <c r="G931" s="79"/>
      <c r="H931" s="79"/>
      <c r="I931" s="79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</row>
    <row r="932" spans="2:25" ht="14.25">
      <c r="B932" s="79"/>
      <c r="C932" s="79"/>
      <c r="D932" s="79"/>
      <c r="E932" s="79"/>
      <c r="F932" s="79"/>
      <c r="G932" s="79"/>
      <c r="H932" s="79"/>
      <c r="I932" s="79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</row>
    <row r="933" spans="2:25" ht="14.25">
      <c r="B933" s="79"/>
      <c r="C933" s="79"/>
      <c r="D933" s="79"/>
      <c r="E933" s="79"/>
      <c r="F933" s="79"/>
      <c r="G933" s="79"/>
      <c r="H933" s="79"/>
      <c r="I933" s="79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</row>
    <row r="934" spans="2:25" ht="14.25">
      <c r="B934" s="79"/>
      <c r="C934" s="79"/>
      <c r="D934" s="79"/>
      <c r="E934" s="79"/>
      <c r="F934" s="79"/>
      <c r="G934" s="79"/>
      <c r="H934" s="79"/>
      <c r="I934" s="79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</row>
    <row r="935" spans="2:25" ht="14.25">
      <c r="B935" s="79"/>
      <c r="C935" s="79"/>
      <c r="D935" s="79"/>
      <c r="E935" s="79"/>
      <c r="F935" s="79"/>
      <c r="G935" s="79"/>
      <c r="H935" s="79"/>
      <c r="I935" s="79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</row>
    <row r="936" spans="2:25" ht="14.25">
      <c r="B936" s="79"/>
      <c r="C936" s="79"/>
      <c r="D936" s="79"/>
      <c r="E936" s="79"/>
      <c r="F936" s="79"/>
      <c r="G936" s="79"/>
      <c r="H936" s="79"/>
      <c r="I936" s="79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</row>
    <row r="937" spans="2:25" ht="14.25">
      <c r="B937" s="79"/>
      <c r="C937" s="79"/>
      <c r="D937" s="79"/>
      <c r="E937" s="79"/>
      <c r="F937" s="79"/>
      <c r="G937" s="79"/>
      <c r="H937" s="79"/>
      <c r="I937" s="79"/>
      <c r="J937" s="79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</row>
    <row r="938" spans="2:25" ht="14.25">
      <c r="B938" s="79"/>
      <c r="C938" s="79"/>
      <c r="D938" s="79"/>
      <c r="E938" s="79"/>
      <c r="F938" s="79"/>
      <c r="G938" s="79"/>
      <c r="H938" s="79"/>
      <c r="I938" s="79"/>
      <c r="J938" s="79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</row>
    <row r="939" spans="2:25" ht="14.25">
      <c r="B939" s="79"/>
      <c r="C939" s="79"/>
      <c r="D939" s="79"/>
      <c r="E939" s="79"/>
      <c r="F939" s="79"/>
      <c r="G939" s="79"/>
      <c r="H939" s="79"/>
      <c r="I939" s="79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</row>
    <row r="940" spans="2:25" ht="14.25">
      <c r="B940" s="79"/>
      <c r="C940" s="79"/>
      <c r="D940" s="79"/>
      <c r="E940" s="79"/>
      <c r="F940" s="79"/>
      <c r="G940" s="79"/>
      <c r="H940" s="79"/>
      <c r="I940" s="79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</row>
    <row r="941" spans="2:25" ht="14.25">
      <c r="B941" s="79"/>
      <c r="C941" s="79"/>
      <c r="D941" s="79"/>
      <c r="E941" s="79"/>
      <c r="F941" s="79"/>
      <c r="G941" s="79"/>
      <c r="H941" s="79"/>
      <c r="I941" s="79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</row>
    <row r="942" spans="2:25" ht="14.25">
      <c r="B942" s="79"/>
      <c r="C942" s="79"/>
      <c r="D942" s="79"/>
      <c r="E942" s="79"/>
      <c r="F942" s="79"/>
      <c r="G942" s="79"/>
      <c r="H942" s="79"/>
      <c r="I942" s="79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</row>
    <row r="943" spans="2:25" ht="14.25">
      <c r="B943" s="79"/>
      <c r="C943" s="79"/>
      <c r="D943" s="79"/>
      <c r="E943" s="79"/>
      <c r="F943" s="79"/>
      <c r="G943" s="79"/>
      <c r="H943" s="79"/>
      <c r="I943" s="79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</row>
    <row r="944" spans="2:25" ht="14.25">
      <c r="B944" s="79"/>
      <c r="C944" s="79"/>
      <c r="D944" s="79"/>
      <c r="E944" s="79"/>
      <c r="F944" s="79"/>
      <c r="G944" s="79"/>
      <c r="H944" s="79"/>
      <c r="I944" s="79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</row>
    <row r="945" spans="2:25" ht="14.25">
      <c r="B945" s="79"/>
      <c r="C945" s="79"/>
      <c r="D945" s="79"/>
      <c r="E945" s="79"/>
      <c r="F945" s="79"/>
      <c r="G945" s="79"/>
      <c r="H945" s="79"/>
      <c r="I945" s="79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</row>
    <row r="946" spans="2:25" ht="14.25">
      <c r="B946" s="79"/>
      <c r="C946" s="79"/>
      <c r="D946" s="79"/>
      <c r="E946" s="79"/>
      <c r="F946" s="79"/>
      <c r="G946" s="79"/>
      <c r="H946" s="79"/>
      <c r="I946" s="79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</row>
    <row r="947" spans="2:25" ht="14.25">
      <c r="B947" s="79"/>
      <c r="C947" s="79"/>
      <c r="D947" s="79"/>
      <c r="E947" s="79"/>
      <c r="F947" s="79"/>
      <c r="G947" s="79"/>
      <c r="H947" s="79"/>
      <c r="I947" s="79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</row>
    <row r="948" spans="2:25" ht="14.25">
      <c r="B948" s="79"/>
      <c r="C948" s="79"/>
      <c r="D948" s="79"/>
      <c r="E948" s="79"/>
      <c r="F948" s="79"/>
      <c r="G948" s="79"/>
      <c r="H948" s="79"/>
      <c r="I948" s="79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</row>
    <row r="949" spans="2:25" ht="14.25">
      <c r="B949" s="79"/>
      <c r="C949" s="79"/>
      <c r="D949" s="79"/>
      <c r="E949" s="79"/>
      <c r="F949" s="79"/>
      <c r="G949" s="79"/>
      <c r="H949" s="79"/>
      <c r="I949" s="79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</row>
    <row r="950" spans="2:25" ht="14.25">
      <c r="B950" s="79"/>
      <c r="C950" s="79"/>
      <c r="D950" s="79"/>
      <c r="E950" s="79"/>
      <c r="F950" s="79"/>
      <c r="G950" s="79"/>
      <c r="H950" s="79"/>
      <c r="I950" s="79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</row>
    <row r="951" spans="2:25" ht="14.25">
      <c r="B951" s="79"/>
      <c r="C951" s="79"/>
      <c r="D951" s="79"/>
      <c r="E951" s="79"/>
      <c r="F951" s="79"/>
      <c r="G951" s="79"/>
      <c r="H951" s="79"/>
      <c r="I951" s="79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</row>
    <row r="952" spans="2:25" ht="14.25">
      <c r="B952" s="79"/>
      <c r="C952" s="79"/>
      <c r="D952" s="79"/>
      <c r="E952" s="79"/>
      <c r="F952" s="79"/>
      <c r="G952" s="79"/>
      <c r="H952" s="79"/>
      <c r="I952" s="79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</row>
    <row r="953" spans="2:25" ht="14.25">
      <c r="B953" s="79"/>
      <c r="C953" s="79"/>
      <c r="D953" s="79"/>
      <c r="E953" s="79"/>
      <c r="F953" s="79"/>
      <c r="G953" s="79"/>
      <c r="H953" s="79"/>
      <c r="I953" s="79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</row>
    <row r="954" spans="2:25" ht="14.25">
      <c r="B954" s="79"/>
      <c r="C954" s="79"/>
      <c r="D954" s="79"/>
      <c r="E954" s="79"/>
      <c r="F954" s="79"/>
      <c r="G954" s="79"/>
      <c r="H954" s="79"/>
      <c r="I954" s="79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</row>
    <row r="955" spans="2:25" ht="14.25">
      <c r="B955" s="79"/>
      <c r="C955" s="79"/>
      <c r="D955" s="79"/>
      <c r="E955" s="79"/>
      <c r="F955" s="79"/>
      <c r="G955" s="79"/>
      <c r="H955" s="79"/>
      <c r="I955" s="79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</row>
    <row r="956" spans="2:25" ht="14.25">
      <c r="B956" s="79"/>
      <c r="C956" s="79"/>
      <c r="D956" s="79"/>
      <c r="E956" s="79"/>
      <c r="F956" s="79"/>
      <c r="G956" s="79"/>
      <c r="H956" s="79"/>
      <c r="I956" s="79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</row>
    <row r="957" spans="2:25" ht="14.25">
      <c r="B957" s="79"/>
      <c r="C957" s="79"/>
      <c r="D957" s="79"/>
      <c r="E957" s="79"/>
      <c r="F957" s="79"/>
      <c r="G957" s="79"/>
      <c r="H957" s="79"/>
      <c r="I957" s="79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</row>
    <row r="958" spans="2:25" ht="14.25">
      <c r="B958" s="79"/>
      <c r="C958" s="79"/>
      <c r="D958" s="79"/>
      <c r="E958" s="79"/>
      <c r="F958" s="79"/>
      <c r="G958" s="79"/>
      <c r="H958" s="79"/>
      <c r="I958" s="79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</row>
    <row r="959" spans="2:25" ht="14.25">
      <c r="B959" s="79"/>
      <c r="C959" s="79"/>
      <c r="D959" s="79"/>
      <c r="E959" s="79"/>
      <c r="F959" s="79"/>
      <c r="G959" s="79"/>
      <c r="H959" s="79"/>
      <c r="I959" s="79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</row>
    <row r="960" spans="2:25" ht="14.25">
      <c r="B960" s="79"/>
      <c r="C960" s="79"/>
      <c r="D960" s="79"/>
      <c r="E960" s="79"/>
      <c r="F960" s="79"/>
      <c r="G960" s="79"/>
      <c r="H960" s="79"/>
      <c r="I960" s="79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</row>
    <row r="961" spans="2:25" ht="14.25">
      <c r="B961" s="79"/>
      <c r="C961" s="79"/>
      <c r="D961" s="79"/>
      <c r="E961" s="79"/>
      <c r="F961" s="79"/>
      <c r="G961" s="79"/>
      <c r="H961" s="79"/>
      <c r="I961" s="79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</row>
    <row r="962" spans="2:25" ht="14.25">
      <c r="B962" s="79"/>
      <c r="C962" s="79"/>
      <c r="D962" s="79"/>
      <c r="E962" s="79"/>
      <c r="F962" s="79"/>
      <c r="G962" s="79"/>
      <c r="H962" s="79"/>
      <c r="I962" s="79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</row>
    <row r="963" spans="2:25" ht="14.25">
      <c r="B963" s="79"/>
      <c r="C963" s="79"/>
      <c r="D963" s="79"/>
      <c r="E963" s="79"/>
      <c r="F963" s="79"/>
      <c r="G963" s="79"/>
      <c r="H963" s="79"/>
      <c r="I963" s="79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</row>
    <row r="964" spans="2:25" ht="14.25">
      <c r="B964" s="79"/>
      <c r="C964" s="79"/>
      <c r="D964" s="79"/>
      <c r="E964" s="79"/>
      <c r="F964" s="79"/>
      <c r="G964" s="79"/>
      <c r="H964" s="79"/>
      <c r="I964" s="79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</row>
    <row r="965" spans="2:25" ht="14.25">
      <c r="B965" s="79"/>
      <c r="C965" s="79"/>
      <c r="D965" s="79"/>
      <c r="E965" s="79"/>
      <c r="F965" s="79"/>
      <c r="G965" s="79"/>
      <c r="H965" s="79"/>
      <c r="I965" s="79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</row>
    <row r="966" spans="2:25" ht="14.25">
      <c r="B966" s="79"/>
      <c r="C966" s="79"/>
      <c r="D966" s="79"/>
      <c r="E966" s="79"/>
      <c r="F966" s="79"/>
      <c r="G966" s="79"/>
      <c r="H966" s="79"/>
      <c r="I966" s="79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</row>
    <row r="967" spans="2:25" ht="14.25">
      <c r="B967" s="79"/>
      <c r="C967" s="79"/>
      <c r="D967" s="79"/>
      <c r="E967" s="79"/>
      <c r="F967" s="79"/>
      <c r="G967" s="79"/>
      <c r="H967" s="79"/>
      <c r="I967" s="79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</row>
    <row r="968" spans="2:25" ht="14.25">
      <c r="B968" s="79"/>
      <c r="C968" s="79"/>
      <c r="D968" s="79"/>
      <c r="E968" s="79"/>
      <c r="F968" s="79"/>
      <c r="G968" s="79"/>
      <c r="H968" s="79"/>
      <c r="I968" s="79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</row>
    <row r="969" spans="2:25" ht="14.25">
      <c r="B969" s="79"/>
      <c r="C969" s="79"/>
      <c r="D969" s="79"/>
      <c r="E969" s="79"/>
      <c r="F969" s="79"/>
      <c r="G969" s="79"/>
      <c r="H969" s="79"/>
      <c r="I969" s="79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</row>
    <row r="970" spans="2:25" ht="14.25">
      <c r="B970" s="79"/>
      <c r="C970" s="79"/>
      <c r="D970" s="79"/>
      <c r="E970" s="79"/>
      <c r="F970" s="79"/>
      <c r="G970" s="79"/>
      <c r="H970" s="79"/>
      <c r="I970" s="79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</row>
    <row r="971" spans="2:25" ht="14.25">
      <c r="B971" s="79"/>
      <c r="C971" s="79"/>
      <c r="D971" s="79"/>
      <c r="E971" s="79"/>
      <c r="F971" s="79"/>
      <c r="G971" s="79"/>
      <c r="H971" s="79"/>
      <c r="I971" s="79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</row>
    <row r="972" spans="2:25" ht="14.25">
      <c r="B972" s="79"/>
      <c r="C972" s="79"/>
      <c r="D972" s="79"/>
      <c r="E972" s="79"/>
      <c r="F972" s="79"/>
      <c r="G972" s="79"/>
      <c r="H972" s="79"/>
      <c r="I972" s="79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</row>
    <row r="973" spans="2:25" ht="14.25">
      <c r="B973" s="79"/>
      <c r="C973" s="79"/>
      <c r="D973" s="79"/>
      <c r="E973" s="79"/>
      <c r="F973" s="79"/>
      <c r="G973" s="79"/>
      <c r="H973" s="79"/>
      <c r="I973" s="79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</row>
    <row r="974" spans="2:25" ht="14.25">
      <c r="B974" s="79"/>
      <c r="C974" s="79"/>
      <c r="D974" s="79"/>
      <c r="E974" s="79"/>
      <c r="F974" s="79"/>
      <c r="G974" s="79"/>
      <c r="H974" s="79"/>
      <c r="I974" s="79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</row>
    <row r="975" spans="2:25" ht="14.25">
      <c r="B975" s="79"/>
      <c r="C975" s="79"/>
      <c r="D975" s="79"/>
      <c r="E975" s="79"/>
      <c r="F975" s="79"/>
      <c r="G975" s="79"/>
      <c r="H975" s="79"/>
      <c r="I975" s="79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</row>
    <row r="976" spans="2:25" ht="14.25">
      <c r="B976" s="79"/>
      <c r="C976" s="79"/>
      <c r="D976" s="79"/>
      <c r="E976" s="79"/>
      <c r="F976" s="79"/>
      <c r="G976" s="79"/>
      <c r="H976" s="79"/>
      <c r="I976" s="79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</row>
    <row r="977" spans="2:25" ht="14.25">
      <c r="B977" s="79"/>
      <c r="C977" s="79"/>
      <c r="D977" s="79"/>
      <c r="E977" s="79"/>
      <c r="F977" s="79"/>
      <c r="G977" s="79"/>
      <c r="H977" s="79"/>
      <c r="I977" s="79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</row>
    <row r="978" spans="2:25" ht="14.25">
      <c r="B978" s="79"/>
      <c r="C978" s="79"/>
      <c r="D978" s="79"/>
      <c r="E978" s="79"/>
      <c r="F978" s="79"/>
      <c r="G978" s="79"/>
      <c r="H978" s="79"/>
      <c r="I978" s="79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</row>
    <row r="979" spans="2:25" ht="14.25">
      <c r="B979" s="79"/>
      <c r="C979" s="79"/>
      <c r="D979" s="79"/>
      <c r="E979" s="79"/>
      <c r="F979" s="79"/>
      <c r="G979" s="79"/>
      <c r="H979" s="79"/>
      <c r="I979" s="79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</row>
    <row r="980" spans="2:25" ht="14.25">
      <c r="B980" s="79"/>
      <c r="C980" s="79"/>
      <c r="D980" s="79"/>
      <c r="E980" s="79"/>
      <c r="F980" s="79"/>
      <c r="G980" s="79"/>
      <c r="H980" s="79"/>
      <c r="I980" s="79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</row>
    <row r="981" spans="2:25" ht="14.25">
      <c r="B981" s="79"/>
      <c r="C981" s="79"/>
      <c r="D981" s="79"/>
      <c r="E981" s="79"/>
      <c r="F981" s="79"/>
      <c r="G981" s="79"/>
      <c r="H981" s="79"/>
      <c r="I981" s="79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</row>
    <row r="982" spans="2:25" ht="14.25">
      <c r="B982" s="79"/>
      <c r="C982" s="79"/>
      <c r="D982" s="79"/>
      <c r="E982" s="79"/>
      <c r="F982" s="79"/>
      <c r="G982" s="79"/>
      <c r="H982" s="79"/>
      <c r="I982" s="79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</row>
    <row r="983" spans="2:25" ht="14.25">
      <c r="B983" s="79"/>
      <c r="C983" s="79"/>
      <c r="D983" s="79"/>
      <c r="E983" s="79"/>
      <c r="F983" s="79"/>
      <c r="G983" s="79"/>
      <c r="H983" s="79"/>
      <c r="I983" s="79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</row>
    <row r="984" spans="2:25" ht="14.25">
      <c r="B984" s="79"/>
      <c r="C984" s="79"/>
      <c r="D984" s="79"/>
      <c r="E984" s="79"/>
      <c r="F984" s="79"/>
      <c r="G984" s="79"/>
      <c r="H984" s="79"/>
      <c r="I984" s="79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</row>
    <row r="985" spans="2:25" ht="14.25">
      <c r="B985" s="79"/>
      <c r="C985" s="79"/>
      <c r="D985" s="79"/>
      <c r="E985" s="79"/>
      <c r="F985" s="79"/>
      <c r="G985" s="79"/>
      <c r="H985" s="79"/>
      <c r="I985" s="79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</row>
    <row r="986" spans="2:25" ht="14.25">
      <c r="B986" s="79"/>
      <c r="C986" s="79"/>
      <c r="D986" s="79"/>
      <c r="E986" s="79"/>
      <c r="F986" s="79"/>
      <c r="G986" s="79"/>
      <c r="H986" s="79"/>
      <c r="I986" s="79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</row>
    <row r="987" spans="2:25" ht="14.25">
      <c r="B987" s="79"/>
      <c r="C987" s="79"/>
      <c r="D987" s="79"/>
      <c r="E987" s="79"/>
      <c r="F987" s="79"/>
      <c r="G987" s="79"/>
      <c r="H987" s="79"/>
      <c r="I987" s="79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</row>
    <row r="988" spans="2:25" ht="14.25">
      <c r="B988" s="79"/>
      <c r="C988" s="79"/>
      <c r="D988" s="79"/>
      <c r="E988" s="79"/>
      <c r="F988" s="79"/>
      <c r="G988" s="79"/>
      <c r="H988" s="79"/>
      <c r="I988" s="79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</row>
    <row r="989" spans="2:25" ht="14.25">
      <c r="B989" s="79"/>
      <c r="C989" s="79"/>
      <c r="D989" s="79"/>
      <c r="E989" s="79"/>
      <c r="F989" s="79"/>
      <c r="G989" s="79"/>
      <c r="H989" s="79"/>
      <c r="I989" s="79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</row>
    <row r="990" spans="2:25" ht="14.25">
      <c r="B990" s="79"/>
      <c r="C990" s="79"/>
      <c r="D990" s="79"/>
      <c r="E990" s="79"/>
      <c r="F990" s="79"/>
      <c r="G990" s="79"/>
      <c r="H990" s="79"/>
      <c r="I990" s="79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</row>
    <row r="991" spans="2:25" ht="14.25">
      <c r="B991" s="79"/>
      <c r="C991" s="79"/>
      <c r="D991" s="79"/>
      <c r="E991" s="79"/>
      <c r="F991" s="79"/>
      <c r="G991" s="79"/>
      <c r="H991" s="79"/>
      <c r="I991" s="79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</row>
    <row r="992" spans="2:25" ht="14.25">
      <c r="B992" s="79"/>
      <c r="C992" s="79"/>
      <c r="D992" s="79"/>
      <c r="E992" s="79"/>
      <c r="F992" s="79"/>
      <c r="G992" s="79"/>
      <c r="H992" s="79"/>
      <c r="I992" s="79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</row>
    <row r="993" spans="2:25" ht="14.25">
      <c r="B993" s="79"/>
      <c r="C993" s="79"/>
      <c r="D993" s="79"/>
      <c r="E993" s="79"/>
      <c r="F993" s="79"/>
      <c r="G993" s="79"/>
      <c r="H993" s="79"/>
      <c r="I993" s="79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</row>
    <row r="994" spans="2:25" ht="14.25">
      <c r="B994" s="79"/>
      <c r="C994" s="79"/>
      <c r="D994" s="79"/>
      <c r="E994" s="79"/>
      <c r="F994" s="79"/>
      <c r="G994" s="79"/>
      <c r="H994" s="79"/>
      <c r="I994" s="79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</row>
    <row r="995" spans="2:25" ht="14.25">
      <c r="B995" s="79"/>
      <c r="C995" s="79"/>
      <c r="D995" s="79"/>
      <c r="E995" s="79"/>
      <c r="F995" s="79"/>
      <c r="G995" s="79"/>
      <c r="H995" s="79"/>
      <c r="I995" s="79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</row>
    <row r="996" spans="2:25" ht="14.25">
      <c r="B996" s="79"/>
      <c r="C996" s="79"/>
      <c r="D996" s="79"/>
      <c r="E996" s="79"/>
      <c r="F996" s="79"/>
      <c r="G996" s="79"/>
      <c r="H996" s="79"/>
      <c r="I996" s="79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</row>
    <row r="997" spans="2:25" ht="14.25">
      <c r="B997" s="79"/>
      <c r="C997" s="79"/>
      <c r="D997" s="79"/>
      <c r="E997" s="79"/>
      <c r="F997" s="79"/>
      <c r="G997" s="79"/>
      <c r="H997" s="79"/>
      <c r="I997" s="79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</row>
    <row r="998" spans="2:25" ht="14.25">
      <c r="B998" s="79"/>
      <c r="C998" s="79"/>
      <c r="D998" s="79"/>
      <c r="E998" s="79"/>
      <c r="F998" s="79"/>
      <c r="G998" s="79"/>
      <c r="H998" s="79"/>
      <c r="I998" s="79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</row>
    <row r="999" spans="2:25" ht="14.25">
      <c r="B999" s="79"/>
      <c r="C999" s="79"/>
      <c r="D999" s="79"/>
      <c r="E999" s="79"/>
      <c r="F999" s="79"/>
      <c r="G999" s="79"/>
      <c r="H999" s="79"/>
      <c r="I999" s="79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</row>
    <row r="1000" spans="2:25" ht="14.25">
      <c r="B1000" s="79"/>
      <c r="C1000" s="79"/>
      <c r="D1000" s="79"/>
      <c r="E1000" s="79"/>
      <c r="F1000" s="79"/>
      <c r="G1000" s="79"/>
      <c r="H1000" s="79"/>
      <c r="I1000" s="79"/>
      <c r="J1000" s="79"/>
      <c r="K1000" s="79"/>
      <c r="L1000" s="79"/>
      <c r="M1000" s="79"/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  <c r="Y1000" s="79"/>
    </row>
    <row r="1001" spans="2:25" ht="14.25">
      <c r="B1001" s="79"/>
      <c r="C1001" s="79"/>
      <c r="D1001" s="79"/>
      <c r="E1001" s="79"/>
      <c r="F1001" s="79"/>
      <c r="G1001" s="79"/>
      <c r="H1001" s="79"/>
      <c r="I1001" s="79"/>
      <c r="J1001" s="79"/>
      <c r="K1001" s="79"/>
      <c r="L1001" s="79"/>
      <c r="M1001" s="79"/>
      <c r="N1001" s="79"/>
      <c r="O1001" s="79"/>
      <c r="P1001" s="79"/>
      <c r="Q1001" s="79"/>
      <c r="R1001" s="79"/>
      <c r="S1001" s="79"/>
      <c r="T1001" s="79"/>
      <c r="U1001" s="79"/>
      <c r="V1001" s="79"/>
      <c r="W1001" s="79"/>
      <c r="X1001" s="79"/>
      <c r="Y1001" s="79"/>
    </row>
    <row r="1002" spans="2:25" ht="14.25">
      <c r="B1002" s="79"/>
      <c r="C1002" s="79"/>
      <c r="D1002" s="79"/>
      <c r="E1002" s="79"/>
      <c r="F1002" s="79"/>
      <c r="G1002" s="79"/>
      <c r="H1002" s="79"/>
      <c r="I1002" s="79"/>
      <c r="J1002" s="79"/>
      <c r="K1002" s="79"/>
      <c r="L1002" s="79"/>
      <c r="M1002" s="79"/>
      <c r="N1002" s="79"/>
      <c r="O1002" s="79"/>
      <c r="P1002" s="79"/>
      <c r="Q1002" s="79"/>
      <c r="R1002" s="79"/>
      <c r="S1002" s="79"/>
      <c r="T1002" s="79"/>
      <c r="U1002" s="79"/>
      <c r="V1002" s="79"/>
      <c r="W1002" s="79"/>
      <c r="X1002" s="79"/>
      <c r="Y1002" s="79"/>
    </row>
    <row r="1003" spans="2:25" ht="14.25">
      <c r="B1003" s="79"/>
      <c r="C1003" s="79"/>
      <c r="D1003" s="79"/>
      <c r="E1003" s="79"/>
      <c r="F1003" s="79"/>
      <c r="G1003" s="79"/>
      <c r="H1003" s="79"/>
      <c r="I1003" s="79"/>
      <c r="J1003" s="79"/>
      <c r="K1003" s="79"/>
      <c r="L1003" s="79"/>
      <c r="M1003" s="79"/>
      <c r="N1003" s="79"/>
      <c r="O1003" s="79"/>
      <c r="P1003" s="79"/>
      <c r="Q1003" s="79"/>
      <c r="R1003" s="79"/>
      <c r="S1003" s="79"/>
      <c r="T1003" s="79"/>
      <c r="U1003" s="79"/>
      <c r="V1003" s="79"/>
      <c r="W1003" s="79"/>
      <c r="X1003" s="79"/>
      <c r="Y1003" s="79"/>
    </row>
    <row r="1004" spans="2:25" ht="14.25">
      <c r="B1004" s="79"/>
      <c r="C1004" s="79"/>
      <c r="D1004" s="79"/>
      <c r="E1004" s="79"/>
      <c r="F1004" s="79"/>
      <c r="G1004" s="79"/>
      <c r="H1004" s="79"/>
      <c r="I1004" s="79"/>
      <c r="J1004" s="79"/>
      <c r="K1004" s="79"/>
      <c r="L1004" s="79"/>
      <c r="M1004" s="79"/>
      <c r="N1004" s="79"/>
      <c r="O1004" s="79"/>
      <c r="P1004" s="79"/>
      <c r="Q1004" s="79"/>
      <c r="R1004" s="79"/>
      <c r="S1004" s="79"/>
      <c r="T1004" s="79"/>
      <c r="U1004" s="79"/>
      <c r="V1004" s="79"/>
      <c r="W1004" s="79"/>
      <c r="X1004" s="79"/>
      <c r="Y1004" s="79"/>
    </row>
    <row r="1005" spans="2:25" ht="14.25">
      <c r="B1005" s="79"/>
      <c r="C1005" s="79"/>
      <c r="D1005" s="79"/>
      <c r="E1005" s="79"/>
      <c r="F1005" s="79"/>
      <c r="G1005" s="79"/>
      <c r="H1005" s="79"/>
      <c r="I1005" s="79"/>
      <c r="J1005" s="79"/>
      <c r="K1005" s="79"/>
      <c r="L1005" s="79"/>
      <c r="M1005" s="79"/>
      <c r="N1005" s="79"/>
      <c r="O1005" s="79"/>
      <c r="P1005" s="79"/>
      <c r="Q1005" s="79"/>
      <c r="R1005" s="79"/>
      <c r="S1005" s="79"/>
      <c r="T1005" s="79"/>
      <c r="U1005" s="79"/>
      <c r="V1005" s="79"/>
      <c r="W1005" s="79"/>
      <c r="X1005" s="79"/>
      <c r="Y1005" s="79"/>
    </row>
    <row r="1006" spans="2:25" ht="14.25">
      <c r="B1006" s="79"/>
      <c r="C1006" s="79"/>
      <c r="D1006" s="79"/>
      <c r="E1006" s="79"/>
      <c r="F1006" s="79"/>
      <c r="G1006" s="79"/>
      <c r="H1006" s="79"/>
      <c r="I1006" s="79"/>
      <c r="J1006" s="79"/>
      <c r="K1006" s="79"/>
      <c r="L1006" s="79"/>
      <c r="M1006" s="79"/>
      <c r="N1006" s="79"/>
      <c r="O1006" s="79"/>
      <c r="P1006" s="79"/>
      <c r="Q1006" s="79"/>
      <c r="R1006" s="79"/>
      <c r="S1006" s="79"/>
      <c r="T1006" s="79"/>
      <c r="U1006" s="79"/>
      <c r="V1006" s="79"/>
      <c r="W1006" s="79"/>
      <c r="X1006" s="79"/>
      <c r="Y1006" s="79"/>
    </row>
    <row r="1007" spans="2:25" ht="14.25">
      <c r="B1007" s="79"/>
      <c r="C1007" s="79"/>
      <c r="D1007" s="79"/>
      <c r="E1007" s="79"/>
      <c r="F1007" s="79"/>
      <c r="G1007" s="79"/>
      <c r="H1007" s="79"/>
      <c r="I1007" s="79"/>
      <c r="J1007" s="79"/>
      <c r="K1007" s="79"/>
      <c r="L1007" s="79"/>
      <c r="M1007" s="79"/>
      <c r="N1007" s="79"/>
      <c r="O1007" s="79"/>
      <c r="P1007" s="79"/>
      <c r="Q1007" s="79"/>
      <c r="R1007" s="79"/>
      <c r="S1007" s="79"/>
      <c r="T1007" s="79"/>
      <c r="U1007" s="79"/>
      <c r="V1007" s="79"/>
      <c r="W1007" s="79"/>
      <c r="X1007" s="79"/>
      <c r="Y1007" s="79"/>
    </row>
    <row r="1008" spans="2:25" ht="14.25">
      <c r="B1008" s="79"/>
      <c r="C1008" s="79"/>
      <c r="D1008" s="79"/>
      <c r="E1008" s="79"/>
      <c r="F1008" s="79"/>
      <c r="G1008" s="79"/>
      <c r="H1008" s="79"/>
      <c r="I1008" s="79"/>
      <c r="J1008" s="79"/>
      <c r="K1008" s="79"/>
      <c r="L1008" s="79"/>
      <c r="M1008" s="79"/>
      <c r="N1008" s="79"/>
      <c r="O1008" s="79"/>
      <c r="P1008" s="79"/>
      <c r="Q1008" s="79"/>
      <c r="R1008" s="79"/>
      <c r="S1008" s="79"/>
      <c r="T1008" s="79"/>
      <c r="U1008" s="79"/>
      <c r="V1008" s="79"/>
      <c r="W1008" s="79"/>
      <c r="X1008" s="79"/>
      <c r="Y1008" s="79"/>
    </row>
    <row r="1009" spans="2:25" ht="14.25">
      <c r="B1009" s="79"/>
      <c r="C1009" s="79"/>
      <c r="D1009" s="79"/>
      <c r="E1009" s="79"/>
      <c r="F1009" s="79"/>
      <c r="G1009" s="79"/>
      <c r="H1009" s="79"/>
      <c r="I1009" s="79"/>
      <c r="J1009" s="79"/>
      <c r="K1009" s="79"/>
      <c r="L1009" s="79"/>
      <c r="M1009" s="79"/>
      <c r="N1009" s="79"/>
      <c r="O1009" s="79"/>
      <c r="P1009" s="79"/>
      <c r="Q1009" s="79"/>
      <c r="R1009" s="79"/>
      <c r="S1009" s="79"/>
      <c r="T1009" s="79"/>
      <c r="U1009" s="79"/>
      <c r="V1009" s="79"/>
      <c r="W1009" s="79"/>
      <c r="X1009" s="79"/>
      <c r="Y1009" s="79"/>
    </row>
    <row r="1010" spans="2:25" ht="14.25">
      <c r="B1010" s="79"/>
      <c r="C1010" s="79"/>
      <c r="D1010" s="79"/>
      <c r="E1010" s="79"/>
      <c r="F1010" s="79"/>
      <c r="G1010" s="79"/>
      <c r="H1010" s="79"/>
      <c r="I1010" s="79"/>
      <c r="J1010" s="79"/>
      <c r="K1010" s="79"/>
      <c r="L1010" s="79"/>
      <c r="M1010" s="79"/>
      <c r="N1010" s="79"/>
      <c r="O1010" s="79"/>
      <c r="P1010" s="79"/>
      <c r="Q1010" s="79"/>
      <c r="R1010" s="79"/>
      <c r="S1010" s="79"/>
      <c r="T1010" s="79"/>
      <c r="U1010" s="79"/>
      <c r="V1010" s="79"/>
      <c r="W1010" s="79"/>
      <c r="X1010" s="79"/>
      <c r="Y1010" s="79"/>
    </row>
    <row r="1011" spans="2:25" ht="14.25">
      <c r="B1011" s="79"/>
      <c r="C1011" s="79"/>
      <c r="D1011" s="79"/>
      <c r="E1011" s="79"/>
      <c r="F1011" s="79"/>
      <c r="G1011" s="79"/>
      <c r="H1011" s="79"/>
      <c r="I1011" s="79"/>
      <c r="J1011" s="79"/>
      <c r="K1011" s="79"/>
      <c r="L1011" s="79"/>
      <c r="M1011" s="79"/>
      <c r="N1011" s="79"/>
      <c r="O1011" s="79"/>
      <c r="P1011" s="79"/>
      <c r="Q1011" s="79"/>
      <c r="R1011" s="79"/>
      <c r="S1011" s="79"/>
      <c r="T1011" s="79"/>
      <c r="U1011" s="79"/>
      <c r="V1011" s="79"/>
      <c r="W1011" s="79"/>
      <c r="X1011" s="79"/>
      <c r="Y1011" s="79"/>
    </row>
    <row r="1012" spans="2:25" ht="14.25">
      <c r="B1012" s="79"/>
      <c r="C1012" s="79"/>
      <c r="D1012" s="79"/>
      <c r="E1012" s="79"/>
      <c r="F1012" s="79"/>
      <c r="G1012" s="79"/>
      <c r="H1012" s="79"/>
      <c r="I1012" s="79"/>
      <c r="J1012" s="79"/>
      <c r="K1012" s="79"/>
      <c r="L1012" s="79"/>
      <c r="M1012" s="79"/>
      <c r="N1012" s="79"/>
      <c r="O1012" s="79"/>
      <c r="P1012" s="79"/>
      <c r="Q1012" s="79"/>
      <c r="R1012" s="79"/>
      <c r="S1012" s="79"/>
      <c r="T1012" s="79"/>
      <c r="U1012" s="79"/>
      <c r="V1012" s="79"/>
      <c r="W1012" s="79"/>
      <c r="X1012" s="79"/>
      <c r="Y1012" s="79"/>
    </row>
    <row r="1013" spans="2:25" ht="14.25">
      <c r="B1013" s="79"/>
      <c r="C1013" s="79"/>
      <c r="D1013" s="79"/>
      <c r="E1013" s="79"/>
      <c r="F1013" s="79"/>
      <c r="G1013" s="79"/>
      <c r="H1013" s="79"/>
      <c r="I1013" s="79"/>
      <c r="J1013" s="79"/>
      <c r="K1013" s="79"/>
      <c r="L1013" s="79"/>
      <c r="M1013" s="79"/>
      <c r="N1013" s="79"/>
      <c r="O1013" s="79"/>
      <c r="P1013" s="79"/>
      <c r="Q1013" s="79"/>
      <c r="R1013" s="79"/>
      <c r="S1013" s="79"/>
      <c r="T1013" s="79"/>
      <c r="U1013" s="79"/>
      <c r="V1013" s="79"/>
      <c r="W1013" s="79"/>
      <c r="X1013" s="79"/>
      <c r="Y1013" s="79"/>
    </row>
    <row r="1014" spans="2:25" ht="14.25">
      <c r="B1014" s="79"/>
      <c r="C1014" s="79"/>
      <c r="D1014" s="79"/>
      <c r="E1014" s="79"/>
      <c r="F1014" s="79"/>
      <c r="G1014" s="79"/>
      <c r="H1014" s="79"/>
      <c r="I1014" s="79"/>
      <c r="J1014" s="79"/>
      <c r="K1014" s="79"/>
      <c r="L1014" s="79"/>
      <c r="M1014" s="79"/>
      <c r="N1014" s="79"/>
      <c r="O1014" s="79"/>
      <c r="P1014" s="79"/>
      <c r="Q1014" s="79"/>
      <c r="R1014" s="79"/>
      <c r="S1014" s="79"/>
      <c r="T1014" s="79"/>
      <c r="U1014" s="79"/>
      <c r="V1014" s="79"/>
      <c r="W1014" s="79"/>
      <c r="X1014" s="79"/>
      <c r="Y1014" s="79"/>
    </row>
    <row r="1015" spans="2:25" ht="14.25">
      <c r="B1015" s="79"/>
      <c r="C1015" s="79"/>
      <c r="D1015" s="79"/>
      <c r="E1015" s="79"/>
      <c r="F1015" s="79"/>
      <c r="G1015" s="79"/>
      <c r="H1015" s="79"/>
      <c r="I1015" s="79"/>
      <c r="J1015" s="79"/>
      <c r="K1015" s="79"/>
      <c r="L1015" s="79"/>
      <c r="M1015" s="79"/>
      <c r="N1015" s="79"/>
      <c r="O1015" s="79"/>
      <c r="P1015" s="79"/>
      <c r="Q1015" s="79"/>
      <c r="R1015" s="79"/>
      <c r="S1015" s="79"/>
      <c r="T1015" s="79"/>
      <c r="U1015" s="79"/>
      <c r="V1015" s="79"/>
      <c r="W1015" s="79"/>
      <c r="X1015" s="79"/>
      <c r="Y1015" s="79"/>
    </row>
    <row r="1016" spans="2:25" ht="14.25">
      <c r="B1016" s="79"/>
      <c r="C1016" s="79"/>
      <c r="D1016" s="79"/>
      <c r="E1016" s="79"/>
      <c r="F1016" s="79"/>
      <c r="G1016" s="79"/>
      <c r="H1016" s="79"/>
      <c r="I1016" s="79"/>
      <c r="J1016" s="79"/>
      <c r="K1016" s="79"/>
      <c r="L1016" s="79"/>
      <c r="M1016" s="79"/>
      <c r="N1016" s="79"/>
      <c r="O1016" s="79"/>
      <c r="P1016" s="79"/>
      <c r="Q1016" s="79"/>
      <c r="R1016" s="79"/>
      <c r="S1016" s="79"/>
      <c r="T1016" s="79"/>
      <c r="U1016" s="79"/>
      <c r="V1016" s="79"/>
      <c r="W1016" s="79"/>
      <c r="X1016" s="79"/>
      <c r="Y1016" s="79"/>
    </row>
    <row r="1017" spans="2:25" ht="14.25">
      <c r="B1017" s="79"/>
      <c r="C1017" s="79"/>
      <c r="D1017" s="79"/>
      <c r="E1017" s="79"/>
      <c r="F1017" s="79"/>
      <c r="G1017" s="79"/>
      <c r="H1017" s="79"/>
      <c r="I1017" s="79"/>
      <c r="J1017" s="79"/>
      <c r="K1017" s="79"/>
      <c r="L1017" s="79"/>
      <c r="M1017" s="79"/>
      <c r="N1017" s="79"/>
      <c r="O1017" s="79"/>
      <c r="P1017" s="79"/>
      <c r="Q1017" s="79"/>
      <c r="R1017" s="79"/>
      <c r="S1017" s="79"/>
      <c r="T1017" s="79"/>
      <c r="U1017" s="79"/>
      <c r="V1017" s="79"/>
      <c r="W1017" s="79"/>
      <c r="X1017" s="79"/>
      <c r="Y1017" s="79"/>
    </row>
    <row r="1018" spans="2:25" ht="14.25">
      <c r="B1018" s="79"/>
      <c r="C1018" s="79"/>
      <c r="D1018" s="79"/>
      <c r="E1018" s="79"/>
      <c r="F1018" s="79"/>
      <c r="G1018" s="79"/>
      <c r="H1018" s="79"/>
      <c r="I1018" s="79"/>
      <c r="J1018" s="79"/>
      <c r="K1018" s="79"/>
      <c r="L1018" s="79"/>
      <c r="M1018" s="79"/>
      <c r="N1018" s="79"/>
      <c r="O1018" s="79"/>
      <c r="P1018" s="79"/>
      <c r="Q1018" s="79"/>
      <c r="R1018" s="79"/>
      <c r="S1018" s="79"/>
      <c r="T1018" s="79"/>
      <c r="U1018" s="79"/>
      <c r="V1018" s="79"/>
      <c r="W1018" s="79"/>
      <c r="X1018" s="79"/>
      <c r="Y1018" s="79"/>
    </row>
    <row r="1019" spans="2:25" ht="14.25">
      <c r="B1019" s="79"/>
      <c r="C1019" s="79"/>
      <c r="D1019" s="79"/>
      <c r="E1019" s="79"/>
      <c r="F1019" s="79"/>
      <c r="G1019" s="79"/>
      <c r="H1019" s="79"/>
      <c r="I1019" s="79"/>
      <c r="J1019" s="79"/>
      <c r="K1019" s="79"/>
      <c r="L1019" s="79"/>
      <c r="M1019" s="79"/>
      <c r="N1019" s="79"/>
      <c r="O1019" s="79"/>
      <c r="P1019" s="79"/>
      <c r="Q1019" s="79"/>
      <c r="R1019" s="79"/>
      <c r="S1019" s="79"/>
      <c r="T1019" s="79"/>
      <c r="U1019" s="79"/>
      <c r="V1019" s="79"/>
      <c r="W1019" s="79"/>
      <c r="X1019" s="79"/>
      <c r="Y1019" s="79"/>
    </row>
    <row r="1020" spans="2:25" ht="14.25">
      <c r="B1020" s="79"/>
      <c r="C1020" s="79"/>
      <c r="D1020" s="79"/>
      <c r="E1020" s="79"/>
      <c r="F1020" s="79"/>
      <c r="G1020" s="79"/>
      <c r="H1020" s="79"/>
      <c r="I1020" s="79"/>
      <c r="J1020" s="79"/>
      <c r="K1020" s="79"/>
      <c r="L1020" s="79"/>
      <c r="M1020" s="79"/>
      <c r="N1020" s="79"/>
      <c r="O1020" s="79"/>
      <c r="P1020" s="79"/>
      <c r="Q1020" s="79"/>
      <c r="R1020" s="79"/>
      <c r="S1020" s="79"/>
      <c r="T1020" s="79"/>
      <c r="U1020" s="79"/>
      <c r="V1020" s="79"/>
      <c r="W1020" s="79"/>
      <c r="X1020" s="79"/>
      <c r="Y1020" s="79"/>
    </row>
    <row r="1021" spans="2:25" ht="14.25">
      <c r="B1021" s="79"/>
      <c r="C1021" s="79"/>
      <c r="D1021" s="79"/>
      <c r="E1021" s="79"/>
      <c r="F1021" s="79"/>
      <c r="G1021" s="79"/>
      <c r="H1021" s="79"/>
      <c r="I1021" s="79"/>
      <c r="J1021" s="79"/>
      <c r="K1021" s="79"/>
      <c r="L1021" s="79"/>
      <c r="M1021" s="79"/>
      <c r="N1021" s="79"/>
      <c r="O1021" s="79"/>
      <c r="P1021" s="79"/>
      <c r="Q1021" s="79"/>
      <c r="R1021" s="79"/>
      <c r="S1021" s="79"/>
      <c r="T1021" s="79"/>
      <c r="U1021" s="79"/>
      <c r="V1021" s="79"/>
      <c r="W1021" s="79"/>
      <c r="X1021" s="79"/>
      <c r="Y1021" s="79"/>
    </row>
    <row r="1022" spans="2:25" ht="14.25">
      <c r="B1022" s="79"/>
      <c r="C1022" s="79"/>
      <c r="D1022" s="79"/>
      <c r="E1022" s="79"/>
      <c r="F1022" s="79"/>
      <c r="G1022" s="79"/>
      <c r="H1022" s="79"/>
      <c r="I1022" s="79"/>
      <c r="J1022" s="79"/>
      <c r="K1022" s="79"/>
      <c r="L1022" s="79"/>
      <c r="M1022" s="79"/>
      <c r="N1022" s="79"/>
      <c r="O1022" s="79"/>
      <c r="P1022" s="79"/>
      <c r="Q1022" s="79"/>
      <c r="R1022" s="79"/>
      <c r="S1022" s="79"/>
      <c r="T1022" s="79"/>
      <c r="U1022" s="79"/>
      <c r="V1022" s="79"/>
      <c r="W1022" s="79"/>
      <c r="X1022" s="79"/>
      <c r="Y1022" s="79"/>
    </row>
    <row r="1023" spans="2:25" ht="14.25">
      <c r="B1023" s="79"/>
      <c r="C1023" s="79"/>
      <c r="D1023" s="79"/>
      <c r="E1023" s="79"/>
      <c r="F1023" s="79"/>
      <c r="G1023" s="79"/>
      <c r="H1023" s="79"/>
      <c r="I1023" s="79"/>
      <c r="J1023" s="79"/>
      <c r="K1023" s="79"/>
      <c r="L1023" s="79"/>
      <c r="M1023" s="79"/>
      <c r="N1023" s="79"/>
      <c r="O1023" s="79"/>
      <c r="P1023" s="79"/>
      <c r="Q1023" s="79"/>
      <c r="R1023" s="79"/>
      <c r="S1023" s="79"/>
      <c r="T1023" s="79"/>
      <c r="U1023" s="79"/>
      <c r="V1023" s="79"/>
      <c r="W1023" s="79"/>
      <c r="X1023" s="79"/>
      <c r="Y1023" s="79"/>
    </row>
    <row r="1024" spans="2:25" ht="14.25">
      <c r="B1024" s="79"/>
      <c r="C1024" s="79"/>
      <c r="D1024" s="79"/>
      <c r="E1024" s="79"/>
      <c r="F1024" s="79"/>
      <c r="G1024" s="79"/>
      <c r="H1024" s="79"/>
      <c r="I1024" s="79"/>
      <c r="J1024" s="79"/>
      <c r="K1024" s="79"/>
      <c r="L1024" s="79"/>
      <c r="M1024" s="79"/>
      <c r="N1024" s="79"/>
      <c r="O1024" s="79"/>
      <c r="P1024" s="79"/>
      <c r="Q1024" s="79"/>
      <c r="R1024" s="79"/>
      <c r="S1024" s="79"/>
      <c r="T1024" s="79"/>
      <c r="U1024" s="79"/>
      <c r="V1024" s="79"/>
      <c r="W1024" s="79"/>
      <c r="X1024" s="79"/>
      <c r="Y1024" s="79"/>
    </row>
    <row r="1025" spans="2:25" ht="14.25">
      <c r="B1025" s="79"/>
      <c r="C1025" s="79"/>
      <c r="D1025" s="79"/>
      <c r="E1025" s="79"/>
      <c r="F1025" s="79"/>
      <c r="G1025" s="79"/>
      <c r="H1025" s="79"/>
      <c r="I1025" s="79"/>
      <c r="J1025" s="79"/>
      <c r="K1025" s="79"/>
      <c r="L1025" s="79"/>
      <c r="M1025" s="79"/>
      <c r="N1025" s="79"/>
      <c r="O1025" s="79"/>
      <c r="P1025" s="79"/>
      <c r="Q1025" s="79"/>
      <c r="R1025" s="79"/>
      <c r="S1025" s="79"/>
      <c r="T1025" s="79"/>
      <c r="U1025" s="79"/>
      <c r="V1025" s="79"/>
      <c r="W1025" s="79"/>
      <c r="X1025" s="79"/>
      <c r="Y1025" s="79"/>
    </row>
    <row r="1026" spans="2:25" ht="14.25">
      <c r="B1026" s="79"/>
      <c r="C1026" s="79"/>
      <c r="D1026" s="79"/>
      <c r="E1026" s="79"/>
      <c r="F1026" s="79"/>
      <c r="G1026" s="79"/>
      <c r="H1026" s="79"/>
      <c r="I1026" s="79"/>
      <c r="J1026" s="79"/>
      <c r="K1026" s="79"/>
      <c r="L1026" s="79"/>
      <c r="M1026" s="79"/>
      <c r="N1026" s="79"/>
      <c r="O1026" s="79"/>
      <c r="P1026" s="79"/>
      <c r="Q1026" s="79"/>
      <c r="R1026" s="79"/>
      <c r="S1026" s="79"/>
      <c r="T1026" s="79"/>
      <c r="U1026" s="79"/>
      <c r="V1026" s="79"/>
      <c r="W1026" s="79"/>
      <c r="X1026" s="79"/>
      <c r="Y1026" s="79"/>
    </row>
    <row r="1027" spans="2:25" ht="14.25">
      <c r="B1027" s="79"/>
      <c r="C1027" s="79"/>
      <c r="D1027" s="79"/>
      <c r="E1027" s="79"/>
      <c r="F1027" s="79"/>
      <c r="G1027" s="79"/>
      <c r="H1027" s="79"/>
      <c r="I1027" s="79"/>
      <c r="J1027" s="79"/>
      <c r="K1027" s="79"/>
      <c r="L1027" s="79"/>
      <c r="M1027" s="79"/>
      <c r="N1027" s="79"/>
      <c r="O1027" s="79"/>
      <c r="P1027" s="79"/>
      <c r="Q1027" s="79"/>
      <c r="R1027" s="79"/>
      <c r="S1027" s="79"/>
      <c r="T1027" s="79"/>
      <c r="U1027" s="79"/>
      <c r="V1027" s="79"/>
      <c r="W1027" s="79"/>
      <c r="X1027" s="79"/>
      <c r="Y1027" s="79"/>
    </row>
    <row r="1028" spans="2:25" ht="14.25">
      <c r="B1028" s="79"/>
      <c r="C1028" s="79"/>
      <c r="D1028" s="79"/>
      <c r="E1028" s="79"/>
      <c r="F1028" s="79"/>
      <c r="G1028" s="79"/>
      <c r="H1028" s="79"/>
      <c r="I1028" s="79"/>
      <c r="J1028" s="79"/>
      <c r="K1028" s="79"/>
      <c r="L1028" s="79"/>
      <c r="M1028" s="79"/>
      <c r="N1028" s="79"/>
      <c r="O1028" s="79"/>
      <c r="P1028" s="79"/>
      <c r="Q1028" s="79"/>
      <c r="R1028" s="79"/>
      <c r="S1028" s="79"/>
      <c r="T1028" s="79"/>
      <c r="U1028" s="79"/>
      <c r="V1028" s="79"/>
      <c r="W1028" s="79"/>
      <c r="X1028" s="79"/>
      <c r="Y1028" s="79"/>
    </row>
    <row r="1029" spans="2:25" ht="14.25">
      <c r="B1029" s="79"/>
      <c r="C1029" s="79"/>
      <c r="D1029" s="79"/>
      <c r="E1029" s="79"/>
      <c r="F1029" s="79"/>
      <c r="G1029" s="79"/>
      <c r="H1029" s="79"/>
      <c r="I1029" s="79"/>
      <c r="J1029" s="79"/>
      <c r="K1029" s="79"/>
      <c r="L1029" s="79"/>
      <c r="M1029" s="79"/>
      <c r="N1029" s="79"/>
      <c r="O1029" s="79"/>
      <c r="P1029" s="79"/>
      <c r="Q1029" s="79"/>
      <c r="R1029" s="79"/>
      <c r="S1029" s="79"/>
      <c r="T1029" s="79"/>
      <c r="U1029" s="79"/>
      <c r="V1029" s="79"/>
      <c r="W1029" s="79"/>
      <c r="X1029" s="79"/>
      <c r="Y1029" s="79"/>
    </row>
    <row r="1030" spans="2:25" ht="14.25">
      <c r="B1030" s="79"/>
      <c r="C1030" s="79"/>
      <c r="D1030" s="79"/>
      <c r="E1030" s="79"/>
      <c r="F1030" s="79"/>
      <c r="G1030" s="79"/>
      <c r="H1030" s="79"/>
      <c r="I1030" s="79"/>
      <c r="J1030" s="79"/>
      <c r="K1030" s="79"/>
      <c r="L1030" s="79"/>
      <c r="M1030" s="79"/>
      <c r="N1030" s="79"/>
      <c r="O1030" s="79"/>
      <c r="P1030" s="79"/>
      <c r="Q1030" s="79"/>
      <c r="R1030" s="79"/>
      <c r="S1030" s="79"/>
      <c r="T1030" s="79"/>
      <c r="U1030" s="79"/>
      <c r="V1030" s="79"/>
      <c r="W1030" s="79"/>
      <c r="X1030" s="79"/>
      <c r="Y1030" s="79"/>
    </row>
    <row r="1031" spans="2:25" ht="14.25">
      <c r="B1031" s="79"/>
      <c r="C1031" s="79"/>
      <c r="D1031" s="79"/>
      <c r="E1031" s="79"/>
      <c r="F1031" s="79"/>
      <c r="G1031" s="79"/>
      <c r="H1031" s="79"/>
      <c r="I1031" s="79"/>
      <c r="J1031" s="79"/>
      <c r="K1031" s="79"/>
      <c r="L1031" s="79"/>
      <c r="M1031" s="79"/>
      <c r="N1031" s="79"/>
      <c r="O1031" s="79"/>
      <c r="P1031" s="79"/>
      <c r="Q1031" s="79"/>
      <c r="R1031" s="79"/>
      <c r="S1031" s="79"/>
      <c r="T1031" s="79"/>
      <c r="U1031" s="79"/>
      <c r="V1031" s="79"/>
      <c r="W1031" s="79"/>
      <c r="X1031" s="79"/>
      <c r="Y1031" s="79"/>
    </row>
    <row r="1032" spans="2:25" ht="14.25">
      <c r="B1032" s="79"/>
      <c r="C1032" s="79"/>
      <c r="D1032" s="79"/>
      <c r="E1032" s="79"/>
      <c r="F1032" s="79"/>
      <c r="G1032" s="79"/>
      <c r="H1032" s="79"/>
      <c r="I1032" s="79"/>
      <c r="J1032" s="79"/>
      <c r="K1032" s="79"/>
      <c r="L1032" s="79"/>
      <c r="M1032" s="79"/>
      <c r="N1032" s="79"/>
      <c r="O1032" s="79"/>
      <c r="P1032" s="79"/>
      <c r="Q1032" s="79"/>
      <c r="R1032" s="79"/>
      <c r="S1032" s="79"/>
      <c r="T1032" s="79"/>
      <c r="U1032" s="79"/>
      <c r="V1032" s="79"/>
      <c r="W1032" s="79"/>
      <c r="X1032" s="79"/>
      <c r="Y1032" s="79"/>
    </row>
    <row r="1033" spans="2:25" ht="14.25">
      <c r="B1033" s="79"/>
      <c r="C1033" s="79"/>
      <c r="D1033" s="79"/>
      <c r="E1033" s="79"/>
      <c r="F1033" s="79"/>
      <c r="G1033" s="79"/>
      <c r="H1033" s="79"/>
      <c r="I1033" s="79"/>
      <c r="J1033" s="79"/>
      <c r="K1033" s="79"/>
      <c r="L1033" s="79"/>
      <c r="M1033" s="79"/>
      <c r="N1033" s="79"/>
      <c r="O1033" s="79"/>
      <c r="P1033" s="79"/>
      <c r="Q1033" s="79"/>
      <c r="R1033" s="79"/>
      <c r="S1033" s="79"/>
      <c r="T1033" s="79"/>
      <c r="U1033" s="79"/>
      <c r="V1033" s="79"/>
      <c r="W1033" s="79"/>
      <c r="X1033" s="79"/>
      <c r="Y1033" s="79"/>
    </row>
    <row r="1034" spans="2:25" ht="14.25">
      <c r="B1034" s="79"/>
      <c r="C1034" s="79"/>
      <c r="D1034" s="79"/>
      <c r="E1034" s="79"/>
      <c r="F1034" s="79"/>
      <c r="G1034" s="79"/>
      <c r="H1034" s="79"/>
      <c r="I1034" s="79"/>
      <c r="J1034" s="79"/>
      <c r="K1034" s="79"/>
      <c r="L1034" s="79"/>
      <c r="M1034" s="79"/>
      <c r="N1034" s="79"/>
      <c r="O1034" s="79"/>
      <c r="P1034" s="79"/>
      <c r="Q1034" s="79"/>
      <c r="R1034" s="79"/>
      <c r="S1034" s="79"/>
      <c r="T1034" s="79"/>
      <c r="U1034" s="79"/>
      <c r="V1034" s="79"/>
      <c r="W1034" s="79"/>
      <c r="X1034" s="79"/>
      <c r="Y1034" s="79"/>
    </row>
    <row r="1035" spans="2:25" ht="14.25">
      <c r="B1035" s="79"/>
      <c r="C1035" s="79"/>
      <c r="D1035" s="79"/>
      <c r="E1035" s="79"/>
      <c r="F1035" s="79"/>
      <c r="G1035" s="79"/>
      <c r="H1035" s="79"/>
      <c r="I1035" s="79"/>
      <c r="J1035" s="79"/>
      <c r="K1035" s="79"/>
      <c r="L1035" s="79"/>
      <c r="M1035" s="79"/>
      <c r="N1035" s="79"/>
      <c r="O1035" s="79"/>
      <c r="P1035" s="79"/>
      <c r="Q1035" s="79"/>
      <c r="R1035" s="79"/>
      <c r="S1035" s="79"/>
      <c r="T1035" s="79"/>
      <c r="U1035" s="79"/>
      <c r="V1035" s="79"/>
      <c r="W1035" s="79"/>
      <c r="X1035" s="79"/>
      <c r="Y1035" s="79"/>
    </row>
    <row r="1036" spans="2:25" ht="14.25">
      <c r="B1036" s="79"/>
      <c r="C1036" s="79"/>
      <c r="D1036" s="79"/>
      <c r="E1036" s="79"/>
      <c r="F1036" s="79"/>
      <c r="G1036" s="79"/>
      <c r="H1036" s="79"/>
      <c r="I1036" s="79"/>
      <c r="J1036" s="79"/>
      <c r="K1036" s="79"/>
      <c r="L1036" s="79"/>
      <c r="M1036" s="79"/>
      <c r="N1036" s="79"/>
      <c r="O1036" s="79"/>
      <c r="P1036" s="79"/>
      <c r="Q1036" s="79"/>
      <c r="R1036" s="79"/>
      <c r="S1036" s="79"/>
      <c r="T1036" s="79"/>
      <c r="U1036" s="79"/>
      <c r="V1036" s="79"/>
      <c r="W1036" s="79"/>
      <c r="X1036" s="79"/>
      <c r="Y1036" s="79"/>
    </row>
    <row r="1037" spans="2:25" ht="14.25">
      <c r="B1037" s="79"/>
      <c r="C1037" s="79"/>
      <c r="D1037" s="79"/>
      <c r="E1037" s="79"/>
      <c r="F1037" s="79"/>
      <c r="G1037" s="79"/>
      <c r="H1037" s="79"/>
      <c r="I1037" s="79"/>
      <c r="J1037" s="79"/>
      <c r="K1037" s="79"/>
      <c r="L1037" s="79"/>
      <c r="M1037" s="79"/>
      <c r="N1037" s="79"/>
      <c r="O1037" s="79"/>
      <c r="P1037" s="79"/>
      <c r="Q1037" s="79"/>
      <c r="R1037" s="79"/>
      <c r="S1037" s="79"/>
      <c r="T1037" s="79"/>
      <c r="U1037" s="79"/>
      <c r="V1037" s="79"/>
      <c r="W1037" s="79"/>
      <c r="X1037" s="79"/>
      <c r="Y1037" s="79"/>
    </row>
    <row r="1038" spans="2:25" ht="14.25">
      <c r="B1038" s="79"/>
      <c r="C1038" s="79"/>
      <c r="D1038" s="79"/>
      <c r="E1038" s="79"/>
      <c r="F1038" s="79"/>
      <c r="G1038" s="79"/>
      <c r="H1038" s="79"/>
      <c r="I1038" s="79"/>
      <c r="J1038" s="79"/>
      <c r="K1038" s="79"/>
      <c r="L1038" s="79"/>
      <c r="M1038" s="79"/>
      <c r="N1038" s="79"/>
      <c r="O1038" s="79"/>
      <c r="P1038" s="79"/>
      <c r="Q1038" s="79"/>
      <c r="R1038" s="79"/>
      <c r="S1038" s="79"/>
      <c r="T1038" s="79"/>
      <c r="U1038" s="79"/>
      <c r="V1038" s="79"/>
      <c r="W1038" s="79"/>
      <c r="X1038" s="79"/>
      <c r="Y1038" s="79"/>
    </row>
    <row r="1039" spans="2:25" ht="14.25">
      <c r="B1039" s="79"/>
      <c r="C1039" s="79"/>
      <c r="D1039" s="79"/>
      <c r="E1039" s="79"/>
      <c r="F1039" s="79"/>
      <c r="G1039" s="79"/>
      <c r="H1039" s="79"/>
      <c r="I1039" s="79"/>
      <c r="J1039" s="79"/>
      <c r="K1039" s="79"/>
      <c r="L1039" s="79"/>
      <c r="M1039" s="79"/>
      <c r="N1039" s="79"/>
      <c r="O1039" s="79"/>
      <c r="P1039" s="79"/>
      <c r="Q1039" s="79"/>
      <c r="R1039" s="79"/>
      <c r="S1039" s="79"/>
      <c r="T1039" s="79"/>
      <c r="U1039" s="79"/>
      <c r="V1039" s="79"/>
      <c r="W1039" s="79"/>
      <c r="X1039" s="79"/>
      <c r="Y1039" s="79"/>
    </row>
    <row r="1040" spans="2:25" ht="14.25">
      <c r="B1040" s="79"/>
      <c r="C1040" s="79"/>
      <c r="D1040" s="79"/>
      <c r="E1040" s="79"/>
      <c r="F1040" s="79"/>
      <c r="G1040" s="79"/>
      <c r="H1040" s="79"/>
      <c r="I1040" s="79"/>
      <c r="J1040" s="79"/>
      <c r="K1040" s="79"/>
      <c r="L1040" s="79"/>
      <c r="M1040" s="79"/>
      <c r="N1040" s="79"/>
      <c r="O1040" s="79"/>
      <c r="P1040" s="79"/>
      <c r="Q1040" s="79"/>
      <c r="R1040" s="79"/>
      <c r="S1040" s="79"/>
      <c r="T1040" s="79"/>
      <c r="U1040" s="79"/>
      <c r="V1040" s="79"/>
      <c r="W1040" s="79"/>
      <c r="X1040" s="79"/>
      <c r="Y1040" s="79"/>
    </row>
    <row r="1041" spans="2:25" ht="14.25">
      <c r="B1041" s="79"/>
      <c r="C1041" s="79"/>
      <c r="D1041" s="79"/>
      <c r="E1041" s="79"/>
      <c r="F1041" s="79"/>
      <c r="G1041" s="79"/>
      <c r="H1041" s="79"/>
      <c r="I1041" s="79"/>
      <c r="J1041" s="79"/>
      <c r="K1041" s="79"/>
      <c r="L1041" s="79"/>
      <c r="M1041" s="79"/>
      <c r="N1041" s="79"/>
      <c r="O1041" s="79"/>
      <c r="P1041" s="79"/>
      <c r="Q1041" s="79"/>
      <c r="R1041" s="79"/>
      <c r="S1041" s="79"/>
      <c r="T1041" s="79"/>
      <c r="U1041" s="79"/>
      <c r="V1041" s="79"/>
      <c r="W1041" s="79"/>
      <c r="X1041" s="79"/>
      <c r="Y1041" s="79"/>
    </row>
    <row r="1042" spans="2:25" ht="14.25">
      <c r="B1042" s="79"/>
      <c r="C1042" s="79"/>
      <c r="D1042" s="79"/>
      <c r="E1042" s="79"/>
      <c r="F1042" s="79"/>
      <c r="G1042" s="79"/>
      <c r="H1042" s="79"/>
      <c r="I1042" s="79"/>
      <c r="J1042" s="79"/>
      <c r="K1042" s="79"/>
      <c r="L1042" s="79"/>
      <c r="M1042" s="79"/>
      <c r="N1042" s="79"/>
      <c r="O1042" s="79"/>
      <c r="P1042" s="79"/>
      <c r="Q1042" s="79"/>
      <c r="R1042" s="79"/>
      <c r="S1042" s="79"/>
      <c r="T1042" s="79"/>
      <c r="U1042" s="79"/>
      <c r="V1042" s="79"/>
      <c r="W1042" s="79"/>
      <c r="X1042" s="79"/>
      <c r="Y1042" s="79"/>
    </row>
    <row r="1043" spans="2:25" ht="14.25">
      <c r="B1043" s="79"/>
      <c r="C1043" s="79"/>
      <c r="D1043" s="79"/>
      <c r="E1043" s="79"/>
      <c r="F1043" s="79"/>
      <c r="G1043" s="79"/>
      <c r="H1043" s="79"/>
      <c r="I1043" s="79"/>
      <c r="J1043" s="79"/>
      <c r="K1043" s="79"/>
      <c r="L1043" s="79"/>
      <c r="M1043" s="79"/>
      <c r="N1043" s="79"/>
      <c r="O1043" s="79"/>
      <c r="P1043" s="79"/>
      <c r="Q1043" s="79"/>
      <c r="R1043" s="79"/>
      <c r="S1043" s="79"/>
      <c r="T1043" s="79"/>
      <c r="U1043" s="79"/>
      <c r="V1043" s="79"/>
      <c r="W1043" s="79"/>
      <c r="X1043" s="79"/>
      <c r="Y1043" s="79"/>
    </row>
    <row r="1044" spans="2:25" ht="14.25">
      <c r="B1044" s="79"/>
      <c r="C1044" s="79"/>
      <c r="D1044" s="79"/>
      <c r="E1044" s="79"/>
      <c r="F1044" s="79"/>
      <c r="G1044" s="79"/>
      <c r="H1044" s="79"/>
      <c r="I1044" s="79"/>
      <c r="J1044" s="79"/>
      <c r="K1044" s="79"/>
      <c r="L1044" s="79"/>
      <c r="M1044" s="79"/>
      <c r="N1044" s="79"/>
      <c r="O1044" s="79"/>
      <c r="P1044" s="79"/>
      <c r="Q1044" s="79"/>
      <c r="R1044" s="79"/>
      <c r="S1044" s="79"/>
      <c r="T1044" s="79"/>
      <c r="U1044" s="79"/>
      <c r="V1044" s="79"/>
      <c r="W1044" s="79"/>
      <c r="X1044" s="79"/>
      <c r="Y1044" s="79"/>
    </row>
    <row r="1045" spans="2:25" ht="14.25">
      <c r="B1045" s="79"/>
      <c r="C1045" s="79"/>
      <c r="D1045" s="79"/>
      <c r="E1045" s="79"/>
      <c r="F1045" s="79"/>
      <c r="G1045" s="79"/>
      <c r="H1045" s="79"/>
      <c r="I1045" s="79"/>
      <c r="J1045" s="79"/>
      <c r="K1045" s="79"/>
      <c r="L1045" s="79"/>
      <c r="M1045" s="79"/>
      <c r="N1045" s="79"/>
      <c r="O1045" s="79"/>
      <c r="P1045" s="79"/>
      <c r="Q1045" s="79"/>
      <c r="R1045" s="79"/>
      <c r="S1045" s="79"/>
      <c r="T1045" s="79"/>
      <c r="U1045" s="79"/>
      <c r="V1045" s="79"/>
      <c r="W1045" s="79"/>
      <c r="X1045" s="79"/>
      <c r="Y1045" s="79"/>
    </row>
    <row r="1046" spans="2:25" ht="14.25">
      <c r="B1046" s="79"/>
      <c r="C1046" s="79"/>
      <c r="D1046" s="79"/>
      <c r="E1046" s="79"/>
      <c r="F1046" s="79"/>
      <c r="G1046" s="79"/>
      <c r="H1046" s="79"/>
      <c r="I1046" s="79"/>
      <c r="J1046" s="79"/>
      <c r="K1046" s="79"/>
      <c r="L1046" s="79"/>
      <c r="M1046" s="79"/>
      <c r="N1046" s="79"/>
      <c r="O1046" s="79"/>
      <c r="P1046" s="79"/>
      <c r="Q1046" s="79"/>
      <c r="R1046" s="79"/>
      <c r="S1046" s="79"/>
      <c r="T1046" s="79"/>
      <c r="U1046" s="79"/>
      <c r="V1046" s="79"/>
      <c r="W1046" s="79"/>
      <c r="X1046" s="79"/>
      <c r="Y1046" s="79"/>
    </row>
    <row r="1047" spans="2:25" ht="14.25">
      <c r="B1047" s="79"/>
      <c r="C1047" s="79"/>
      <c r="D1047" s="79"/>
      <c r="E1047" s="79"/>
      <c r="F1047" s="79"/>
      <c r="G1047" s="79"/>
      <c r="H1047" s="79"/>
      <c r="I1047" s="79"/>
      <c r="J1047" s="79"/>
      <c r="K1047" s="79"/>
      <c r="L1047" s="79"/>
      <c r="M1047" s="79"/>
      <c r="N1047" s="79"/>
      <c r="O1047" s="79"/>
      <c r="P1047" s="79"/>
      <c r="Q1047" s="79"/>
      <c r="R1047" s="79"/>
      <c r="S1047" s="79"/>
      <c r="T1047" s="79"/>
      <c r="U1047" s="79"/>
      <c r="V1047" s="79"/>
      <c r="W1047" s="79"/>
      <c r="X1047" s="79"/>
      <c r="Y1047" s="79"/>
    </row>
    <row r="1048" spans="2:25" ht="14.25">
      <c r="B1048" s="79"/>
      <c r="C1048" s="79"/>
      <c r="D1048" s="79"/>
      <c r="E1048" s="79"/>
      <c r="F1048" s="79"/>
      <c r="G1048" s="79"/>
      <c r="H1048" s="79"/>
      <c r="I1048" s="79"/>
      <c r="J1048" s="79"/>
      <c r="K1048" s="79"/>
      <c r="L1048" s="79"/>
      <c r="M1048" s="79"/>
      <c r="N1048" s="79"/>
      <c r="O1048" s="79"/>
      <c r="P1048" s="79"/>
      <c r="Q1048" s="79"/>
      <c r="R1048" s="79"/>
      <c r="S1048" s="79"/>
      <c r="T1048" s="79"/>
      <c r="U1048" s="79"/>
      <c r="V1048" s="79"/>
      <c r="W1048" s="79"/>
      <c r="X1048" s="79"/>
      <c r="Y1048" s="79"/>
    </row>
    <row r="1049" spans="2:25" ht="14.25">
      <c r="B1049" s="79"/>
      <c r="C1049" s="79"/>
      <c r="D1049" s="79"/>
      <c r="E1049" s="79"/>
      <c r="F1049" s="79"/>
      <c r="G1049" s="79"/>
      <c r="H1049" s="79"/>
      <c r="I1049" s="79"/>
      <c r="J1049" s="79"/>
      <c r="K1049" s="79"/>
      <c r="L1049" s="79"/>
      <c r="M1049" s="79"/>
      <c r="N1049" s="79"/>
      <c r="O1049" s="79"/>
      <c r="P1049" s="79"/>
      <c r="Q1049" s="79"/>
      <c r="R1049" s="79"/>
      <c r="S1049" s="79"/>
      <c r="T1049" s="79"/>
      <c r="U1049" s="79"/>
      <c r="V1049" s="79"/>
      <c r="W1049" s="79"/>
      <c r="X1049" s="79"/>
      <c r="Y1049" s="79"/>
    </row>
    <row r="1050" spans="2:25" ht="14.25">
      <c r="B1050" s="79"/>
      <c r="C1050" s="79"/>
      <c r="D1050" s="79"/>
      <c r="E1050" s="79"/>
      <c r="F1050" s="79"/>
      <c r="G1050" s="79"/>
      <c r="H1050" s="79"/>
      <c r="I1050" s="79"/>
      <c r="J1050" s="79"/>
      <c r="K1050" s="79"/>
      <c r="L1050" s="79"/>
      <c r="M1050" s="79"/>
      <c r="N1050" s="79"/>
      <c r="O1050" s="79"/>
      <c r="P1050" s="79"/>
      <c r="Q1050" s="79"/>
      <c r="R1050" s="79"/>
      <c r="S1050" s="79"/>
      <c r="T1050" s="79"/>
      <c r="U1050" s="79"/>
      <c r="V1050" s="79"/>
      <c r="W1050" s="79"/>
      <c r="X1050" s="79"/>
      <c r="Y1050" s="79"/>
    </row>
    <row r="1051" spans="2:25" ht="14.25">
      <c r="B1051" s="79"/>
      <c r="C1051" s="79"/>
      <c r="D1051" s="79"/>
      <c r="E1051" s="79"/>
      <c r="F1051" s="79"/>
      <c r="G1051" s="79"/>
      <c r="H1051" s="79"/>
      <c r="I1051" s="79"/>
      <c r="J1051" s="79"/>
      <c r="K1051" s="79"/>
      <c r="L1051" s="79"/>
      <c r="M1051" s="79"/>
      <c r="N1051" s="79"/>
      <c r="O1051" s="79"/>
      <c r="P1051" s="79"/>
      <c r="Q1051" s="79"/>
      <c r="R1051" s="79"/>
      <c r="S1051" s="79"/>
      <c r="T1051" s="79"/>
      <c r="U1051" s="79"/>
      <c r="V1051" s="79"/>
      <c r="W1051" s="79"/>
      <c r="X1051" s="79"/>
      <c r="Y1051" s="79"/>
    </row>
    <row r="1052" spans="2:25" ht="14.25">
      <c r="B1052" s="79"/>
      <c r="C1052" s="79"/>
      <c r="D1052" s="79"/>
      <c r="E1052" s="79"/>
      <c r="F1052" s="79"/>
      <c r="G1052" s="79"/>
      <c r="H1052" s="79"/>
      <c r="I1052" s="79"/>
      <c r="J1052" s="79"/>
      <c r="K1052" s="79"/>
      <c r="L1052" s="79"/>
      <c r="M1052" s="79"/>
      <c r="N1052" s="79"/>
      <c r="O1052" s="79"/>
      <c r="P1052" s="79"/>
      <c r="Q1052" s="79"/>
      <c r="R1052" s="79"/>
      <c r="S1052" s="79"/>
      <c r="T1052" s="79"/>
      <c r="U1052" s="79"/>
      <c r="V1052" s="79"/>
      <c r="W1052" s="79"/>
      <c r="X1052" s="79"/>
      <c r="Y1052" s="79"/>
    </row>
    <row r="1053" spans="2:25" ht="14.25">
      <c r="B1053" s="79"/>
      <c r="C1053" s="79"/>
      <c r="D1053" s="79"/>
      <c r="E1053" s="79"/>
      <c r="F1053" s="79"/>
      <c r="G1053" s="79"/>
      <c r="H1053" s="79"/>
      <c r="I1053" s="79"/>
      <c r="J1053" s="79"/>
      <c r="K1053" s="79"/>
      <c r="L1053" s="79"/>
      <c r="M1053" s="79"/>
      <c r="N1053" s="79"/>
      <c r="O1053" s="79"/>
      <c r="P1053" s="79"/>
      <c r="Q1053" s="79"/>
      <c r="R1053" s="79"/>
      <c r="S1053" s="79"/>
      <c r="T1053" s="79"/>
      <c r="U1053" s="79"/>
      <c r="V1053" s="79"/>
      <c r="W1053" s="79"/>
      <c r="X1053" s="79"/>
      <c r="Y1053" s="79"/>
    </row>
    <row r="1054" spans="2:25" ht="14.25">
      <c r="B1054" s="79"/>
      <c r="C1054" s="79"/>
      <c r="D1054" s="79"/>
      <c r="E1054" s="79"/>
      <c r="F1054" s="79"/>
      <c r="G1054" s="79"/>
      <c r="H1054" s="79"/>
      <c r="I1054" s="79"/>
      <c r="J1054" s="79"/>
      <c r="K1054" s="79"/>
      <c r="L1054" s="79"/>
      <c r="M1054" s="79"/>
      <c r="N1054" s="79"/>
      <c r="O1054" s="79"/>
      <c r="P1054" s="79"/>
      <c r="Q1054" s="79"/>
      <c r="R1054" s="79"/>
      <c r="S1054" s="79"/>
      <c r="T1054" s="79"/>
      <c r="U1054" s="79"/>
      <c r="V1054" s="79"/>
      <c r="W1054" s="79"/>
      <c r="X1054" s="79"/>
      <c r="Y1054" s="79"/>
    </row>
    <row r="1055" spans="2:25" ht="14.25">
      <c r="B1055" s="79"/>
      <c r="C1055" s="79"/>
      <c r="D1055" s="79"/>
      <c r="E1055" s="79"/>
      <c r="F1055" s="79"/>
      <c r="G1055" s="79"/>
      <c r="H1055" s="79"/>
      <c r="I1055" s="79"/>
      <c r="J1055" s="79"/>
      <c r="K1055" s="79"/>
      <c r="L1055" s="79"/>
      <c r="M1055" s="79"/>
      <c r="N1055" s="79"/>
      <c r="O1055" s="79"/>
      <c r="P1055" s="79"/>
      <c r="Q1055" s="79"/>
      <c r="R1055" s="79"/>
      <c r="S1055" s="79"/>
      <c r="T1055" s="79"/>
      <c r="U1055" s="79"/>
      <c r="V1055" s="79"/>
      <c r="W1055" s="79"/>
      <c r="X1055" s="79"/>
      <c r="Y1055" s="79"/>
    </row>
    <row r="1056" spans="2:25" ht="14.25">
      <c r="B1056" s="79"/>
      <c r="C1056" s="79"/>
      <c r="D1056" s="79"/>
      <c r="E1056" s="79"/>
      <c r="F1056" s="79"/>
      <c r="G1056" s="79"/>
      <c r="H1056" s="79"/>
      <c r="I1056" s="79"/>
      <c r="J1056" s="79"/>
      <c r="K1056" s="79"/>
      <c r="L1056" s="79"/>
      <c r="M1056" s="79"/>
      <c r="N1056" s="79"/>
      <c r="O1056" s="79"/>
      <c r="P1056" s="79"/>
      <c r="Q1056" s="79"/>
      <c r="R1056" s="79"/>
      <c r="S1056" s="79"/>
      <c r="T1056" s="79"/>
      <c r="U1056" s="79"/>
      <c r="V1056" s="79"/>
      <c r="W1056" s="79"/>
      <c r="X1056" s="79"/>
      <c r="Y1056" s="79"/>
    </row>
    <row r="1057" spans="2:25" ht="14.25">
      <c r="B1057" s="79"/>
      <c r="C1057" s="79"/>
      <c r="D1057" s="79"/>
      <c r="E1057" s="79"/>
      <c r="F1057" s="79"/>
      <c r="G1057" s="79"/>
      <c r="H1057" s="79"/>
      <c r="I1057" s="79"/>
      <c r="J1057" s="79"/>
      <c r="K1057" s="79"/>
      <c r="L1057" s="79"/>
      <c r="M1057" s="79"/>
      <c r="N1057" s="79"/>
      <c r="O1057" s="79"/>
      <c r="P1057" s="79"/>
      <c r="Q1057" s="79"/>
      <c r="R1057" s="79"/>
      <c r="S1057" s="79"/>
      <c r="T1057" s="79"/>
      <c r="U1057" s="79"/>
      <c r="V1057" s="79"/>
      <c r="W1057" s="79"/>
      <c r="X1057" s="79"/>
      <c r="Y1057" s="79"/>
    </row>
    <row r="1058" spans="2:25" ht="14.25">
      <c r="B1058" s="79"/>
      <c r="C1058" s="79"/>
      <c r="D1058" s="79"/>
      <c r="E1058" s="79"/>
      <c r="F1058" s="79"/>
      <c r="G1058" s="79"/>
      <c r="H1058" s="79"/>
      <c r="I1058" s="79"/>
      <c r="J1058" s="79"/>
      <c r="K1058" s="79"/>
      <c r="L1058" s="79"/>
      <c r="M1058" s="79"/>
      <c r="N1058" s="79"/>
      <c r="O1058" s="79"/>
      <c r="P1058" s="79"/>
      <c r="Q1058" s="79"/>
      <c r="R1058" s="79"/>
      <c r="S1058" s="79"/>
      <c r="T1058" s="79"/>
      <c r="U1058" s="79"/>
      <c r="V1058" s="79"/>
      <c r="W1058" s="79"/>
      <c r="X1058" s="79"/>
      <c r="Y1058" s="79"/>
    </row>
    <row r="1059" spans="2:25" ht="14.25">
      <c r="B1059" s="79"/>
      <c r="C1059" s="79"/>
      <c r="D1059" s="79"/>
      <c r="E1059" s="79"/>
      <c r="F1059" s="79"/>
      <c r="G1059" s="79"/>
      <c r="H1059" s="79"/>
      <c r="I1059" s="79"/>
      <c r="J1059" s="79"/>
      <c r="K1059" s="79"/>
      <c r="L1059" s="79"/>
      <c r="M1059" s="79"/>
      <c r="N1059" s="79"/>
      <c r="O1059" s="79"/>
      <c r="P1059" s="79"/>
      <c r="Q1059" s="79"/>
      <c r="R1059" s="79"/>
      <c r="S1059" s="79"/>
      <c r="T1059" s="79"/>
      <c r="U1059" s="79"/>
      <c r="V1059" s="79"/>
      <c r="W1059" s="79"/>
      <c r="X1059" s="79"/>
      <c r="Y1059" s="79"/>
    </row>
    <row r="1060" spans="2:25" ht="14.25">
      <c r="B1060" s="79"/>
      <c r="C1060" s="79"/>
      <c r="D1060" s="79"/>
      <c r="E1060" s="79"/>
      <c r="F1060" s="79"/>
      <c r="G1060" s="79"/>
      <c r="H1060" s="79"/>
      <c r="I1060" s="79"/>
      <c r="J1060" s="79"/>
      <c r="K1060" s="79"/>
      <c r="L1060" s="79"/>
      <c r="M1060" s="79"/>
      <c r="N1060" s="79"/>
      <c r="O1060" s="79"/>
      <c r="P1060" s="79"/>
      <c r="Q1060" s="79"/>
      <c r="R1060" s="79"/>
      <c r="S1060" s="79"/>
      <c r="T1060" s="79"/>
      <c r="U1060" s="79"/>
      <c r="V1060" s="79"/>
      <c r="W1060" s="79"/>
      <c r="X1060" s="79"/>
      <c r="Y1060" s="79"/>
    </row>
    <row r="1061" spans="2:25" ht="15.75" customHeight="1">
      <c r="B1061" s="79"/>
      <c r="C1061" s="79"/>
      <c r="D1061" s="79"/>
      <c r="E1061" s="79"/>
      <c r="F1061" s="79"/>
      <c r="G1061" s="79"/>
      <c r="H1061" s="79"/>
      <c r="I1061" s="79"/>
      <c r="J1061" s="79"/>
      <c r="K1061" s="79"/>
      <c r="L1061" s="79"/>
      <c r="M1061" s="79"/>
      <c r="N1061" s="79"/>
      <c r="O1061" s="79"/>
      <c r="P1061" s="79"/>
      <c r="Q1061" s="79"/>
      <c r="R1061" s="79"/>
      <c r="T1061" s="79"/>
      <c r="U1061" s="79"/>
    </row>
    <row r="1062" spans="2:25" ht="15.75" customHeight="1">
      <c r="B1062" s="79"/>
      <c r="C1062" s="79"/>
      <c r="D1062" s="79"/>
      <c r="E1062" s="79"/>
      <c r="F1062" s="79"/>
      <c r="G1062" s="79"/>
      <c r="H1062" s="79"/>
      <c r="I1062" s="79"/>
      <c r="J1062" s="79"/>
      <c r="K1062" s="79"/>
      <c r="L1062" s="79"/>
      <c r="M1062" s="79"/>
      <c r="N1062" s="79"/>
      <c r="O1062" s="79"/>
      <c r="P1062" s="79"/>
      <c r="Q1062" s="79"/>
      <c r="R1062" s="79"/>
      <c r="T1062" s="79"/>
      <c r="U1062" s="79"/>
    </row>
    <row r="1063" spans="2:25" ht="15.75" customHeight="1">
      <c r="B1063" s="79"/>
      <c r="C1063" s="79"/>
      <c r="D1063" s="79"/>
      <c r="E1063" s="79"/>
      <c r="F1063" s="79"/>
      <c r="G1063" s="79"/>
      <c r="H1063" s="79"/>
      <c r="I1063" s="79"/>
      <c r="J1063" s="79"/>
      <c r="K1063" s="79"/>
      <c r="L1063" s="79"/>
      <c r="M1063" s="79"/>
      <c r="N1063" s="79"/>
      <c r="O1063" s="79"/>
      <c r="P1063" s="79"/>
      <c r="Q1063" s="79"/>
      <c r="R1063" s="79"/>
      <c r="T1063" s="79"/>
      <c r="U1063" s="79"/>
    </row>
    <row r="1064" spans="2:25" ht="15.75" customHeight="1">
      <c r="B1064" s="79"/>
      <c r="C1064" s="79"/>
      <c r="D1064" s="79"/>
      <c r="E1064" s="79"/>
      <c r="F1064" s="79"/>
      <c r="G1064" s="79"/>
      <c r="H1064" s="79"/>
      <c r="I1064" s="79"/>
      <c r="J1064" s="79"/>
      <c r="K1064" s="79"/>
      <c r="L1064" s="79"/>
      <c r="M1064" s="79"/>
      <c r="N1064" s="79"/>
      <c r="O1064" s="79"/>
      <c r="P1064" s="79"/>
      <c r="Q1064" s="79"/>
      <c r="R1064" s="79"/>
      <c r="T1064" s="79"/>
      <c r="U1064" s="79"/>
    </row>
    <row r="1065" spans="2:25" ht="15.75" customHeight="1">
      <c r="B1065" s="79"/>
      <c r="C1065" s="79"/>
      <c r="D1065" s="79"/>
      <c r="E1065" s="79"/>
      <c r="F1065" s="79"/>
      <c r="G1065" s="79"/>
      <c r="H1065" s="79"/>
      <c r="I1065" s="79"/>
      <c r="J1065" s="79"/>
      <c r="K1065" s="79"/>
      <c r="L1065" s="79"/>
      <c r="M1065" s="79"/>
      <c r="N1065" s="79"/>
      <c r="O1065" s="79"/>
      <c r="P1065" s="79"/>
      <c r="Q1065" s="79"/>
      <c r="R1065" s="79"/>
      <c r="T1065" s="79"/>
      <c r="U1065" s="79"/>
    </row>
    <row r="1066" spans="2:25" ht="15.75" customHeight="1">
      <c r="B1066" s="79"/>
      <c r="C1066" s="79"/>
      <c r="D1066" s="79"/>
      <c r="E1066" s="79"/>
      <c r="F1066" s="79"/>
      <c r="G1066" s="79"/>
      <c r="H1066" s="79"/>
      <c r="I1066" s="79"/>
      <c r="J1066" s="79"/>
      <c r="K1066" s="79"/>
      <c r="L1066" s="79"/>
      <c r="M1066" s="79"/>
      <c r="N1066" s="79"/>
      <c r="O1066" s="79"/>
      <c r="P1066" s="79"/>
      <c r="Q1066" s="79"/>
      <c r="R1066" s="79"/>
      <c r="T1066" s="79"/>
      <c r="U1066" s="79"/>
    </row>
    <row r="1067" spans="2:25" ht="15.75" customHeight="1">
      <c r="B1067" s="79"/>
      <c r="C1067" s="79"/>
      <c r="D1067" s="79"/>
      <c r="E1067" s="79"/>
      <c r="F1067" s="79"/>
      <c r="G1067" s="79"/>
      <c r="H1067" s="79"/>
      <c r="I1067" s="79"/>
      <c r="J1067" s="79"/>
      <c r="K1067" s="79"/>
      <c r="L1067" s="79"/>
      <c r="M1067" s="79"/>
      <c r="N1067" s="79"/>
      <c r="O1067" s="79"/>
      <c r="P1067" s="79"/>
      <c r="Q1067" s="79"/>
      <c r="R1067" s="79"/>
    </row>
    <row r="1068" spans="2:25" ht="15.75" customHeight="1">
      <c r="B1068" s="79"/>
      <c r="C1068" s="79"/>
      <c r="D1068" s="79"/>
      <c r="E1068" s="79"/>
      <c r="F1068" s="79"/>
      <c r="G1068" s="79"/>
      <c r="H1068" s="79"/>
      <c r="I1068" s="79"/>
      <c r="J1068" s="79"/>
      <c r="K1068" s="79"/>
      <c r="L1068" s="79"/>
      <c r="M1068" s="79"/>
      <c r="N1068" s="79"/>
      <c r="O1068" s="79"/>
      <c r="P1068" s="79"/>
      <c r="Q1068" s="79"/>
      <c r="R1068" s="79"/>
    </row>
    <row r="1069" spans="2:25" ht="15.75" customHeight="1">
      <c r="B1069" s="79"/>
      <c r="C1069" s="79"/>
      <c r="D1069" s="79"/>
      <c r="E1069" s="79"/>
      <c r="F1069" s="79"/>
      <c r="G1069" s="79"/>
      <c r="H1069" s="79"/>
      <c r="I1069" s="79"/>
      <c r="J1069" s="79"/>
      <c r="K1069" s="79"/>
      <c r="L1069" s="79"/>
      <c r="M1069" s="79"/>
      <c r="N1069" s="79"/>
      <c r="O1069" s="79"/>
      <c r="P1069" s="79"/>
      <c r="Q1069" s="79"/>
      <c r="R1069" s="79"/>
    </row>
  </sheetData>
  <sheetProtection sheet="1" objects="1" scenarios="1"/>
  <mergeCells count="17">
    <mergeCell ref="B23:R23"/>
    <mergeCell ref="Q2:S2"/>
    <mergeCell ref="B104:R104"/>
    <mergeCell ref="B52:R52"/>
    <mergeCell ref="B38:I38"/>
    <mergeCell ref="K38:R38"/>
    <mergeCell ref="B24:I24"/>
    <mergeCell ref="B53:I53"/>
    <mergeCell ref="K53:R53"/>
    <mergeCell ref="B65:R65"/>
    <mergeCell ref="B66:I66"/>
    <mergeCell ref="K66:R66"/>
    <mergeCell ref="B37:R37"/>
    <mergeCell ref="K24:R24"/>
    <mergeCell ref="B95:R95"/>
    <mergeCell ref="B77:R77"/>
    <mergeCell ref="B86:R86"/>
  </mergeCells>
  <phoneticPr fontId="5" type="noConversion"/>
  <conditionalFormatting sqref="D26:D32">
    <cfRule type="expression" dxfId="13" priority="5">
      <formula>G26=""</formula>
    </cfRule>
  </conditionalFormatting>
  <conditionalFormatting sqref="D40:D46">
    <cfRule type="expression" dxfId="12" priority="11">
      <formula>G40=""</formula>
    </cfRule>
  </conditionalFormatting>
  <conditionalFormatting sqref="D55:D60">
    <cfRule type="expression" dxfId="11" priority="13">
      <formula>G55=""</formula>
    </cfRule>
  </conditionalFormatting>
  <conditionalFormatting sqref="D68:D73">
    <cfRule type="expression" dxfId="10" priority="15">
      <formula>G68=""</formula>
    </cfRule>
  </conditionalFormatting>
  <conditionalFormatting sqref="G19:G20">
    <cfRule type="cellIs" dxfId="9" priority="1" operator="greaterThan">
      <formula>2.5</formula>
    </cfRule>
  </conditionalFormatting>
  <conditionalFormatting sqref="G21">
    <cfRule type="expression" dxfId="8" priority="2">
      <formula>OR(G21="NOT SATISFIED",G21="TBD")</formula>
    </cfRule>
  </conditionalFormatting>
  <conditionalFormatting sqref="L4:L17">
    <cfRule type="containsText" dxfId="6" priority="78" operator="containsText" text="Underload">
      <formula>NOT(ISERROR(SEARCH("Underload",L4)))</formula>
    </cfRule>
  </conditionalFormatting>
  <conditionalFormatting sqref="L19:L20">
    <cfRule type="cellIs" priority="92" operator="lessThan">
      <formula>15</formula>
    </cfRule>
  </conditionalFormatting>
  <conditionalFormatting sqref="M26:M31">
    <cfRule type="expression" dxfId="5" priority="8">
      <formula>P26=""</formula>
    </cfRule>
  </conditionalFormatting>
  <conditionalFormatting sqref="M40:M47">
    <cfRule type="expression" dxfId="4" priority="10">
      <formula>P40=""</formula>
    </cfRule>
  </conditionalFormatting>
  <conditionalFormatting sqref="M55:M59">
    <cfRule type="expression" dxfId="3" priority="12">
      <formula>P55=""</formula>
    </cfRule>
  </conditionalFormatting>
  <conditionalFormatting sqref="M68:M72">
    <cfRule type="expression" dxfId="2" priority="14">
      <formula>P68=""</formula>
    </cfRule>
  </conditionalFormatting>
  <conditionalFormatting sqref="N4:N17">
    <cfRule type="containsText" dxfId="1" priority="79" operator="containsText" text="Overload">
      <formula>NOT(ISERROR(SEARCH("Overload",N4)))</formula>
    </cfRule>
    <cfRule type="cellIs" priority="80" operator="lessThan">
      <formula>15</formula>
    </cfRule>
  </conditionalFormatting>
  <conditionalFormatting sqref="N19:N20">
    <cfRule type="cellIs" priority="89" operator="lessThan">
      <formula>15</formula>
    </cfRule>
  </conditionalFormatting>
  <conditionalFormatting sqref="R4:R17">
    <cfRule type="containsText" dxfId="0" priority="95" operator="containsText" text="PROBI">
      <formula>NOT(ISERROR(SEARCH("PROBI",R4)))</formula>
    </cfRule>
  </conditionalFormatting>
  <dataValidations disablePrompts="1" count="2">
    <dataValidation type="list" allowBlank="1" showInputMessage="1" showErrorMessage="1" sqref="C11" xr:uid="{3F1D9C6F-F08B-4DD3-83A2-135E2EC9C64E}">
      <formula1>$X$4:$X$12</formula1>
    </dataValidation>
    <dataValidation type="list" allowBlank="1" showInputMessage="1" showErrorMessage="1" sqref="C13" xr:uid="{B0BC78EE-65D9-4826-9D30-B398ACF1987A}">
      <formula1>$X$14:$X$22</formula1>
    </dataValidation>
  </dataValidations>
  <pageMargins left="0.7" right="0.7" top="0.75" bottom="0.75" header="0.3" footer="0.3"/>
  <pageSetup paperSize="9" orientation="portrait" horizontalDpi="4294967293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stopIfTrue="1" operator="containsText" id="{A92BF1B3-C411-458D-A994-18DE5A7AFB1E}">
            <xm:f>NOT(ISERROR(SEARCH(OR(G21="NOT SATISFIED",G21="TBD"),G21)))</xm:f>
            <xm:f>OR(G21="NOT SATISFIED",G21="TBD")</xm:f>
            <x14:dxf>
              <fill>
                <patternFill>
                  <bgColor theme="5" tint="0.79998168889431442"/>
                </patternFill>
              </fill>
            </x14:dxf>
          </x14:cfRule>
          <xm:sqref>G21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BSBE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Adrian Mendoza</cp:lastModifiedBy>
  <dcterms:modified xsi:type="dcterms:W3CDTF">2026-06-26T04:40:59Z</dcterms:modified>
</cp:coreProperties>
</file>